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1355" windowHeight="816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'Лист1'!$12:$12</definedName>
    <definedName name="_xlnm.Print_Titles" localSheetId="0">'Лист1 (2)'!$10:$10</definedName>
    <definedName name="_xlnm.Print_Area" localSheetId="1">'Лист1'!$A$1:$N$50</definedName>
    <definedName name="_xlnm.Print_Area" localSheetId="0">'Лист1 (2)'!$A$1:$I$45</definedName>
  </definedNames>
  <calcPr fullCalcOnLoad="1"/>
</workbook>
</file>

<file path=xl/sharedStrings.xml><?xml version="1.0" encoding="utf-8"?>
<sst xmlns="http://schemas.openxmlformats.org/spreadsheetml/2006/main" count="124" uniqueCount="84">
  <si>
    <t>№ п/п</t>
  </si>
  <si>
    <t>всего</t>
  </si>
  <si>
    <t xml:space="preserve">                                                                         </t>
  </si>
  <si>
    <t>ПРИЛОЖЕНИЕ № 4</t>
  </si>
  <si>
    <t>к Программе</t>
  </si>
  <si>
    <t xml:space="preserve">за счёт средств областного 
бюджета Ульяновской области 
</t>
  </si>
  <si>
    <t xml:space="preserve">средства областного бюджета Ульяновской области </t>
  </si>
  <si>
    <t xml:space="preserve"> средства  бюджетов муниципальных образований  Ульяновской области  </t>
  </si>
  <si>
    <t>на доплату превышения площади приобретаемых 
жилых помещений</t>
  </si>
  <si>
    <t xml:space="preserve">на доплату превышения площади приобретаемых жилых помещений  </t>
  </si>
  <si>
    <t>Наименование
муниципального образования</t>
  </si>
  <si>
    <t>на оплату превышения цены приобретения жилых помещений, рассчитанной
 с учётом предельной стоимости 1 кв. м общей площади жилых помещений</t>
  </si>
  <si>
    <t xml:space="preserve">на оплату превышения цены приобретения жилых помещений, рассчитанной 
с учётом предельной стоимости 1 кв. м общей площади жилых помещений
</t>
  </si>
  <si>
    <t>Итого за 2014 год</t>
  </si>
  <si>
    <t>Итого за 2015 год</t>
  </si>
  <si>
    <t xml:space="preserve">Объёмы финансирования программных  мероприятий 
по переселению граждан из аварийного  жилищного фонда      </t>
  </si>
  <si>
    <t>за счёт предполагаемых средств бюджетов муниципальных образований 
Ульяновской области</t>
  </si>
  <si>
    <t>Общий объём финансирования, руб.</t>
  </si>
  <si>
    <t>Всего на долевое финансирование                                                       (гр. 5 + гр. 6), руб.</t>
  </si>
  <si>
    <t xml:space="preserve">Средства Фонда содействия реформированию жилищно-коммунального хозяйства, руб. </t>
  </si>
  <si>
    <t>Средства долевого финансирования
 Ульяновской области, руб.</t>
  </si>
  <si>
    <t>Объёмы  дополнительных средств, руб.</t>
  </si>
  <si>
    <t>Итого за 2016 год</t>
  </si>
  <si>
    <t>Итого за 2017 год</t>
  </si>
  <si>
    <t>Итого по Ульяновской области 
за 2014-2017 годы</t>
  </si>
  <si>
    <t>Итого по муниципальному образованию «Новочеремшанское сельское поселение»</t>
  </si>
  <si>
    <t>Муниципальное образование «Вешкаймское городское поселение»</t>
  </si>
  <si>
    <t>Муниципальное образование«Инзенское городское поселение»</t>
  </si>
  <si>
    <t>Муниципальное образование «Новоспасское городское поселение»</t>
  </si>
  <si>
    <t>Муниципальное образование «Красносельское сельское поселение»</t>
  </si>
  <si>
    <t>Муниципальное образование «Большеключищенское сельское поселение»</t>
  </si>
  <si>
    <t>Муниципальное образование «Зелёнорощинское сельское поселение»</t>
  </si>
  <si>
    <t>Муниципальное образование «Ишеевское городское поселение»</t>
  </si>
  <si>
    <t>Муниципальное образование «город Димитровград»</t>
  </si>
  <si>
    <t>Муниципальное образование «город Ульяновск»</t>
  </si>
  <si>
    <t>Муниципальное образование «Чуфаровское городское поселение»</t>
  </si>
  <si>
    <t>Муниципальное образование «Инзенское городское поселение»</t>
  </si>
  <si>
    <t>Муниципальное образование «Новомайнское городское поселение»</t>
  </si>
  <si>
    <t>Муниципальное образование «Новосёлкинское сельское поселение»</t>
  </si>
  <si>
    <t>Муниципальное образование «Барышское городское поселение»</t>
  </si>
  <si>
    <t>Муниципальное образование «Карсунское городское поселение»</t>
  </si>
  <si>
    <t>Муниципальное образование «Сенгилеевское городское поселение»</t>
  </si>
  <si>
    <t>Муниципальное образование «город Новоульяновск»</t>
  </si>
  <si>
    <t>Губернатор - Председатель Правительства области                                                                                                      С.И. Морозов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</si>
  <si>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</si>
  <si>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</si>
  <si>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</si>
  <si>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</si>
  <si>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</si>
  <si>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</si>
  <si>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</si>
  <si>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</si>
  <si>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</si>
  <si>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ОБЪЁМЫ ФИНАНСИРОВАНИЯ 
программных  мероприятий по переселению граждан из аварийного  жилищного фонда      </t>
  </si>
  <si>
    <t>».</t>
  </si>
  <si>
    <t>Средства консолидированного бюджета Ульяновской области, руб.</t>
  </si>
  <si>
    <t xml:space="preserve"> ПРИЛОЖЕНИЕ № 4</t>
  </si>
  <si>
    <t xml:space="preserve">Губернатор – Председатель Правительства области       </t>
  </si>
  <si>
    <t xml:space="preserve">            С.И.Морозов</t>
  </si>
  <si>
    <t>Муниципальное образование 
«Вешкаймское городское поселение»</t>
  </si>
  <si>
    <t>Муниципальное образование 
«Инзенское городское поселение»</t>
  </si>
  <si>
    <t>Муниципальное образование 
«Новоспасское городское поселение»</t>
  </si>
  <si>
    <t>Муниципальное образование 
«Красносельское сельское поселение»</t>
  </si>
  <si>
    <t>Муниципальное образование 
«Большеключищенское сельское поселение»</t>
  </si>
  <si>
    <t>Муниципальное образование 
«Зелёнорощинское сельское поселение»</t>
  </si>
  <si>
    <t>Муниципальное образование 
«Ишеевское городское поселение»</t>
  </si>
  <si>
    <t>Муниципальное образование 
«город Димитровград»</t>
  </si>
  <si>
    <t>Муниципальное образование 
«город Ульяновск»</t>
  </si>
  <si>
    <t>Муниципальное образование 
«Чуфаровское городское поселение»</t>
  </si>
  <si>
    <t>Муниципальное образование 
«Новомайнское городское поселение»</t>
  </si>
  <si>
    <t>Муниципальное образование 
«Новосёлкинское сельское поселение»</t>
  </si>
  <si>
    <t>Муниципальное образование 
«Новочеремшанское сельское поселение»</t>
  </si>
  <si>
    <t>Муниципальное образование 
«Сенгилеевское городское поселение»</t>
  </si>
  <si>
    <t>Муниципальное образование 
«Барышское городское поселение»</t>
  </si>
  <si>
    <t>Муниципальное образование 
«Карсунское городское поселение»</t>
  </si>
  <si>
    <t>Муниципальное образование 
«город Новоульяновск»</t>
  </si>
  <si>
    <t>Итого по этапу 2014 года</t>
  </si>
  <si>
    <t>Итого по этапу 2015 года</t>
  </si>
  <si>
    <t>Итого по этапу 2016 года</t>
  </si>
  <si>
    <t>Общий объём финансиро-вания, руб.</t>
  </si>
  <si>
    <t>Внебюджет-ные источ-ники финан-сирования, руб.</t>
  </si>
  <si>
    <t xml:space="preserve">Средства государствен-ной корпо-рации – Фонда 
содействия реформиро-ванию жи-лищно-ком-мунального хозяйства, руб. </t>
  </si>
  <si>
    <t xml:space="preserve">средства областного бюджета 
Ульяновской области </t>
  </si>
  <si>
    <t xml:space="preserve">предполагаемые средства бюджетов 
муниципальных образований 
Ульяновской области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</si>
</sst>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  <numFmt numFmtId="171" formatCode="0.0000"/>
    <numFmt numFmtId="172" formatCode="0.000%"/>
    <numFmt numFmtId="173" formatCode="0.0000%"/>
    <numFmt numFmtId="174" formatCode="0.00000%"/>
    <numFmt numFmtId="175" formatCode="0.000000%"/>
    <numFmt numFmtId="176" formatCode="0.0000000%"/>
    <numFmt numFmtId="177" formatCode="###\ ###\ ###\ ##0.00"/>
    <numFmt numFmtId="178" formatCode="####\ ###\ ###\ ##0.00"/>
    <numFmt numFmtId="179" formatCode="##\ ###\ ###\ ##0.00"/>
    <numFmt numFmtId="180" formatCode="#,##0.000"/>
  </numFmts>
  <fonts count="37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3"/>
      <color indexed="8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23"/>
      <color indexed="8"/>
      <name val="Times New Roman"/>
      <family val="1"/>
    </font>
    <font>
      <sz val="23"/>
      <name val="Times New Roman"/>
      <family val="1"/>
    </font>
    <font>
      <sz val="12"/>
      <name val="Arial Cyr"/>
      <family val="0"/>
    </font>
    <font>
      <sz val="27"/>
      <name val="Times New Roman"/>
      <family val="1"/>
    </font>
    <font>
      <sz val="14"/>
      <name val="Arial Cyr"/>
      <family val="0"/>
    </font>
    <font>
      <b/>
      <sz val="17"/>
      <color indexed="8"/>
      <name val="Times New Roman"/>
      <family val="1"/>
    </font>
    <font>
      <sz val="17"/>
      <name val="Times New Roman"/>
      <family val="1"/>
    </font>
    <font>
      <sz val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left" vertical="center" textRotation="90" wrapText="1"/>
    </xf>
    <xf numFmtId="4" fontId="9" fillId="24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/>
    </xf>
    <xf numFmtId="4" fontId="9" fillId="0" borderId="10" xfId="0" applyNumberFormat="1" applyFont="1" applyBorder="1" applyAlignment="1">
      <alignment horizontal="center" vertical="center"/>
    </xf>
    <xf numFmtId="0" fontId="9" fillId="24" borderId="12" xfId="0" applyFont="1" applyFill="1" applyBorder="1" applyAlignment="1">
      <alignment vertical="justify"/>
    </xf>
    <xf numFmtId="0" fontId="4" fillId="24" borderId="12" xfId="0" applyFont="1" applyFill="1" applyBorder="1" applyAlignment="1">
      <alignment vertical="justify"/>
    </xf>
    <xf numFmtId="0" fontId="9" fillId="24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12" xfId="0" applyFont="1" applyFill="1" applyBorder="1" applyAlignment="1">
      <alignment horizontal="left" vertical="top" wrapText="1"/>
    </xf>
    <xf numFmtId="4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90" wrapText="1"/>
    </xf>
    <xf numFmtId="4" fontId="9" fillId="24" borderId="10" xfId="0" applyNumberFormat="1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4" fontId="0" fillId="24" borderId="0" xfId="0" applyNumberFormat="1" applyFill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9" fillId="0" borderId="12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9" fillId="24" borderId="12" xfId="0" applyFont="1" applyFill="1" applyBorder="1" applyAlignment="1">
      <alignment horizontal="left" vertical="center"/>
    </xf>
    <xf numFmtId="0" fontId="9" fillId="24" borderId="13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zoomScale="70" zoomScaleSheetLayoutView="70" zoomScalePageLayoutView="85" workbookViewId="0" topLeftCell="A1">
      <selection activeCell="K8" sqref="K8"/>
    </sheetView>
  </sheetViews>
  <sheetFormatPr defaultColWidth="9.00390625" defaultRowHeight="12.75"/>
  <cols>
    <col min="1" max="1" width="5.375" style="0" customWidth="1"/>
    <col min="2" max="2" width="46.375" style="0" customWidth="1"/>
    <col min="3" max="3" width="19.75390625" style="7" customWidth="1"/>
    <col min="4" max="4" width="18.125" style="7" customWidth="1"/>
    <col min="5" max="7" width="17.25390625" style="7" customWidth="1"/>
    <col min="8" max="8" width="16.375" style="7" customWidth="1"/>
    <col min="9" max="9" width="4.625" style="0" customWidth="1"/>
    <col min="10" max="10" width="17.875" style="0" customWidth="1"/>
    <col min="11" max="11" width="21.125" style="0" customWidth="1"/>
    <col min="12" max="12" width="16.875" style="0" customWidth="1"/>
    <col min="13" max="13" width="17.875" style="0" customWidth="1"/>
  </cols>
  <sheetData>
    <row r="1" spans="7:8" ht="33.75" customHeight="1">
      <c r="G1" s="39" t="s">
        <v>56</v>
      </c>
      <c r="H1" s="39"/>
    </row>
    <row r="2" spans="7:8" ht="32.25" customHeight="1">
      <c r="G2" s="39" t="s">
        <v>4</v>
      </c>
      <c r="H2" s="39"/>
    </row>
    <row r="4" spans="1:8" ht="21" customHeight="1">
      <c r="A4" s="21"/>
      <c r="B4" s="21"/>
      <c r="C4" s="22"/>
      <c r="D4" s="22"/>
      <c r="E4" s="22"/>
      <c r="F4" s="22"/>
      <c r="G4" s="22"/>
      <c r="H4" s="22"/>
    </row>
    <row r="5" spans="1:8" ht="54" customHeight="1">
      <c r="A5" s="44" t="s">
        <v>53</v>
      </c>
      <c r="B5" s="44"/>
      <c r="C5" s="44"/>
      <c r="D5" s="44"/>
      <c r="E5" s="44"/>
      <c r="F5" s="44"/>
      <c r="G5" s="44"/>
      <c r="H5" s="44"/>
    </row>
    <row r="6" spans="1:8" ht="15" customHeight="1">
      <c r="A6" s="23" t="s">
        <v>2</v>
      </c>
      <c r="B6" s="21"/>
      <c r="C6" s="22"/>
      <c r="D6" s="22"/>
      <c r="E6" s="22"/>
      <c r="F6" s="22"/>
      <c r="G6" s="22"/>
      <c r="H6" s="22"/>
    </row>
    <row r="7" spans="1:8" ht="43.5" customHeight="1">
      <c r="A7" s="42" t="s">
        <v>0</v>
      </c>
      <c r="B7" s="42" t="s">
        <v>10</v>
      </c>
      <c r="C7" s="42" t="s">
        <v>79</v>
      </c>
      <c r="D7" s="45" t="s">
        <v>81</v>
      </c>
      <c r="E7" s="45" t="s">
        <v>55</v>
      </c>
      <c r="F7" s="45"/>
      <c r="G7" s="45"/>
      <c r="H7" s="42" t="s">
        <v>80</v>
      </c>
    </row>
    <row r="8" spans="1:8" ht="263.25" customHeight="1">
      <c r="A8" s="43"/>
      <c r="B8" s="43"/>
      <c r="C8" s="43"/>
      <c r="D8" s="45"/>
      <c r="E8" s="31" t="s">
        <v>1</v>
      </c>
      <c r="F8" s="31" t="s">
        <v>82</v>
      </c>
      <c r="G8" s="31" t="s">
        <v>83</v>
      </c>
      <c r="H8" s="43"/>
    </row>
    <row r="9" spans="1:8" ht="18.75" hidden="1">
      <c r="A9" s="28"/>
      <c r="B9" s="29"/>
      <c r="C9" s="29"/>
      <c r="D9" s="29"/>
      <c r="E9" s="29"/>
      <c r="F9" s="29"/>
      <c r="G9" s="29"/>
      <c r="H9" s="29"/>
    </row>
    <row r="10" spans="1:8" s="6" customFormat="1" ht="20.2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</row>
    <row r="11" spans="1:8" s="8" customFormat="1" ht="36" customHeight="1">
      <c r="A11" s="49" t="s">
        <v>24</v>
      </c>
      <c r="B11" s="41"/>
      <c r="C11" s="25">
        <f aca="true" t="shared" si="0" ref="C11:H11">C12+C22+C32</f>
        <v>1284145586.17</v>
      </c>
      <c r="D11" s="25">
        <f t="shared" si="0"/>
        <v>682422328.22</v>
      </c>
      <c r="E11" s="25">
        <f t="shared" si="0"/>
        <v>564599265.9499999</v>
      </c>
      <c r="F11" s="25">
        <f t="shared" si="0"/>
        <v>351353338.39</v>
      </c>
      <c r="G11" s="25">
        <f t="shared" si="0"/>
        <v>213245927.55999997</v>
      </c>
      <c r="H11" s="25">
        <f t="shared" si="0"/>
        <v>37123992</v>
      </c>
    </row>
    <row r="12" spans="1:11" s="8" customFormat="1" ht="27.75" customHeight="1">
      <c r="A12" s="40" t="s">
        <v>76</v>
      </c>
      <c r="B12" s="41"/>
      <c r="C12" s="25">
        <f aca="true" t="shared" si="1" ref="C12:H12">C13+C14+C15+C16+C17+C18+C19+C20+C21</f>
        <v>624319426.17</v>
      </c>
      <c r="D12" s="25">
        <f t="shared" si="1"/>
        <v>219731845.51</v>
      </c>
      <c r="E12" s="25">
        <f t="shared" si="1"/>
        <v>390649828.65999997</v>
      </c>
      <c r="F12" s="25">
        <f t="shared" si="1"/>
        <v>223720483.82</v>
      </c>
      <c r="G12" s="25">
        <f t="shared" si="1"/>
        <v>166929344.83999997</v>
      </c>
      <c r="H12" s="25">
        <f t="shared" si="1"/>
        <v>13937752</v>
      </c>
      <c r="J12" s="8">
        <f>181644163.82+127428540.67</f>
        <v>309072704.49</v>
      </c>
      <c r="K12" s="37">
        <f>E12-J12</f>
        <v>81577124.16999996</v>
      </c>
    </row>
    <row r="13" spans="1:13" s="8" customFormat="1" ht="36" customHeight="1">
      <c r="A13" s="26" t="s">
        <v>44</v>
      </c>
      <c r="B13" s="24" t="s">
        <v>59</v>
      </c>
      <c r="C13" s="32">
        <f>D13+E13+H13</f>
        <v>25725126.380000003</v>
      </c>
      <c r="D13" s="32">
        <v>9887364.42</v>
      </c>
      <c r="E13" s="32">
        <f>F13+G13</f>
        <v>14177361.96</v>
      </c>
      <c r="F13" s="32">
        <v>11341889.57</v>
      </c>
      <c r="G13" s="32">
        <v>2835472.39</v>
      </c>
      <c r="H13" s="32">
        <v>1660400</v>
      </c>
      <c r="J13" s="8">
        <v>11264508.47</v>
      </c>
      <c r="K13" s="37">
        <f>F13-J13</f>
        <v>77381.09999999963</v>
      </c>
      <c r="L13" s="8">
        <v>2816127.11</v>
      </c>
      <c r="M13" s="37">
        <f>G13-L13</f>
        <v>19345.28000000026</v>
      </c>
    </row>
    <row r="14" spans="1:13" ht="36" customHeight="1">
      <c r="A14" s="26" t="s">
        <v>45</v>
      </c>
      <c r="B14" s="24" t="s">
        <v>60</v>
      </c>
      <c r="C14" s="32">
        <f aca="true" t="shared" si="2" ref="C14:C39">D14+E14+H14</f>
        <v>26051200</v>
      </c>
      <c r="D14" s="32">
        <v>11205041.89</v>
      </c>
      <c r="E14" s="32">
        <f>F14+G14</f>
        <v>14846158.11</v>
      </c>
      <c r="F14" s="32">
        <v>11876926.48</v>
      </c>
      <c r="G14" s="32">
        <v>2969231.63</v>
      </c>
      <c r="H14" s="32">
        <v>0</v>
      </c>
      <c r="J14">
        <v>11876926.48</v>
      </c>
      <c r="K14" s="37">
        <f aca="true" t="shared" si="3" ref="K14:K21">F14-J14</f>
        <v>0</v>
      </c>
      <c r="L14">
        <v>2969231.63</v>
      </c>
      <c r="M14" s="37">
        <f aca="true" t="shared" si="4" ref="M14:M21">G14-L14</f>
        <v>0</v>
      </c>
    </row>
    <row r="15" spans="1:13" ht="36" customHeight="1">
      <c r="A15" s="26" t="s">
        <v>46</v>
      </c>
      <c r="B15" s="24" t="s">
        <v>61</v>
      </c>
      <c r="C15" s="32">
        <f t="shared" si="2"/>
        <v>6048000</v>
      </c>
      <c r="D15" s="32">
        <v>1567900.05</v>
      </c>
      <c r="E15" s="32">
        <f aca="true" t="shared" si="5" ref="E15:E39">F15+G15</f>
        <v>4480099.95</v>
      </c>
      <c r="F15" s="32">
        <v>3584079.96</v>
      </c>
      <c r="G15" s="32">
        <v>896019.99</v>
      </c>
      <c r="H15" s="32">
        <v>0</v>
      </c>
      <c r="J15">
        <v>1017935.96</v>
      </c>
      <c r="K15" s="37">
        <f t="shared" si="3"/>
        <v>2566144</v>
      </c>
      <c r="L15">
        <v>254483.99</v>
      </c>
      <c r="M15" s="37">
        <f t="shared" si="4"/>
        <v>641536</v>
      </c>
    </row>
    <row r="16" spans="1:13" s="13" customFormat="1" ht="36" customHeight="1">
      <c r="A16" s="26" t="s">
        <v>47</v>
      </c>
      <c r="B16" s="24" t="s">
        <v>62</v>
      </c>
      <c r="C16" s="25">
        <f t="shared" si="2"/>
        <v>8876000</v>
      </c>
      <c r="D16" s="25">
        <v>3795918.98</v>
      </c>
      <c r="E16" s="25">
        <f t="shared" si="5"/>
        <v>5080081.02</v>
      </c>
      <c r="F16" s="25">
        <v>4064064.82</v>
      </c>
      <c r="G16" s="25">
        <v>1016016.2</v>
      </c>
      <c r="H16" s="25">
        <v>0</v>
      </c>
      <c r="J16" s="13">
        <v>3273568.81</v>
      </c>
      <c r="K16" s="37">
        <f t="shared" si="3"/>
        <v>790496.0099999998</v>
      </c>
      <c r="L16" s="13">
        <v>818392.21</v>
      </c>
      <c r="M16" s="37">
        <f t="shared" si="4"/>
        <v>197623.99</v>
      </c>
    </row>
    <row r="17" spans="1:13" ht="36" customHeight="1">
      <c r="A17" s="26" t="s">
        <v>48</v>
      </c>
      <c r="B17" s="24" t="s">
        <v>63</v>
      </c>
      <c r="C17" s="25">
        <f t="shared" si="2"/>
        <v>31477600</v>
      </c>
      <c r="D17" s="25">
        <v>13275138.92</v>
      </c>
      <c r="E17" s="25">
        <f t="shared" si="5"/>
        <v>18202461.08</v>
      </c>
      <c r="F17" s="25">
        <v>14561968.87</v>
      </c>
      <c r="G17" s="25">
        <v>3640492.21</v>
      </c>
      <c r="H17" s="25">
        <v>0</v>
      </c>
      <c r="J17">
        <v>14561968.87</v>
      </c>
      <c r="K17" s="37">
        <f t="shared" si="3"/>
        <v>0</v>
      </c>
      <c r="L17">
        <v>3640492.21</v>
      </c>
      <c r="M17" s="37">
        <f t="shared" si="4"/>
        <v>0</v>
      </c>
    </row>
    <row r="18" spans="1:13" ht="36" customHeight="1">
      <c r="A18" s="26" t="s">
        <v>49</v>
      </c>
      <c r="B18" s="24" t="s">
        <v>64</v>
      </c>
      <c r="C18" s="25">
        <f t="shared" si="2"/>
        <v>37044000</v>
      </c>
      <c r="D18" s="25">
        <v>15676844.91</v>
      </c>
      <c r="E18" s="25">
        <f t="shared" si="5"/>
        <v>21367155.09</v>
      </c>
      <c r="F18" s="25">
        <v>17093724.07</v>
      </c>
      <c r="G18" s="25">
        <v>4273431.02</v>
      </c>
      <c r="H18" s="25">
        <v>0</v>
      </c>
      <c r="J18">
        <v>17093724.07</v>
      </c>
      <c r="K18" s="37">
        <f t="shared" si="3"/>
        <v>0</v>
      </c>
      <c r="L18">
        <v>4273431.02</v>
      </c>
      <c r="M18" s="37">
        <f t="shared" si="4"/>
        <v>0</v>
      </c>
    </row>
    <row r="19" spans="1:13" ht="36" customHeight="1">
      <c r="A19" s="26" t="s">
        <v>50</v>
      </c>
      <c r="B19" s="24" t="s">
        <v>65</v>
      </c>
      <c r="C19" s="25">
        <f t="shared" si="2"/>
        <v>25639320</v>
      </c>
      <c r="D19" s="25">
        <v>9140738.92</v>
      </c>
      <c r="E19" s="25">
        <f t="shared" si="5"/>
        <v>16498581.079999998</v>
      </c>
      <c r="F19" s="25">
        <v>13198864.87</v>
      </c>
      <c r="G19" s="25">
        <v>3299716.21</v>
      </c>
      <c r="H19" s="25">
        <v>0</v>
      </c>
      <c r="J19">
        <v>13198864.870000001</v>
      </c>
      <c r="K19" s="37">
        <f t="shared" si="3"/>
        <v>0</v>
      </c>
      <c r="L19">
        <v>3299716.21</v>
      </c>
      <c r="M19" s="37">
        <f t="shared" si="4"/>
        <v>0</v>
      </c>
    </row>
    <row r="20" spans="1:13" ht="36" customHeight="1">
      <c r="A20" s="27" t="s">
        <v>51</v>
      </c>
      <c r="B20" s="38" t="s">
        <v>66</v>
      </c>
      <c r="C20" s="25">
        <f t="shared" si="2"/>
        <v>52199000</v>
      </c>
      <c r="D20" s="25">
        <v>17336102.55</v>
      </c>
      <c r="E20" s="25">
        <f t="shared" si="5"/>
        <v>34862897.45</v>
      </c>
      <c r="F20" s="25">
        <v>17431448.72</v>
      </c>
      <c r="G20" s="25">
        <v>17431448.73</v>
      </c>
      <c r="H20" s="25">
        <v>0</v>
      </c>
      <c r="J20">
        <v>17431448.72</v>
      </c>
      <c r="K20" s="37">
        <f t="shared" si="3"/>
        <v>0</v>
      </c>
      <c r="L20">
        <v>17431448.73</v>
      </c>
      <c r="M20" s="37">
        <f t="shared" si="4"/>
        <v>0</v>
      </c>
    </row>
    <row r="21" spans="1:13" ht="36" customHeight="1">
      <c r="A21" s="26" t="s">
        <v>52</v>
      </c>
      <c r="B21" s="24" t="s">
        <v>67</v>
      </c>
      <c r="C21" s="25">
        <f t="shared" si="2"/>
        <v>411259179.78999996</v>
      </c>
      <c r="D21" s="25">
        <v>137846794.87</v>
      </c>
      <c r="E21" s="25">
        <f t="shared" si="5"/>
        <v>261135032.92</v>
      </c>
      <c r="F21" s="25">
        <v>130567516.46</v>
      </c>
      <c r="G21" s="25">
        <v>130567516.46</v>
      </c>
      <c r="H21" s="25">
        <v>12277352</v>
      </c>
      <c r="J21">
        <v>91925217.57</v>
      </c>
      <c r="K21" s="37">
        <f t="shared" si="3"/>
        <v>38642298.89</v>
      </c>
      <c r="L21">
        <v>91925217.56</v>
      </c>
      <c r="M21" s="37">
        <f t="shared" si="4"/>
        <v>38642298.89999999</v>
      </c>
    </row>
    <row r="22" spans="1:11" ht="26.25" customHeight="1">
      <c r="A22" s="40" t="s">
        <v>77</v>
      </c>
      <c r="B22" s="41"/>
      <c r="C22" s="25">
        <f t="shared" si="2"/>
        <v>351855840</v>
      </c>
      <c r="D22" s="25">
        <f>D23+D24+D25+D26+D27+D28+D29+D30+D31</f>
        <v>214082637.19000003</v>
      </c>
      <c r="E22" s="25">
        <f t="shared" si="5"/>
        <v>137773202.80999997</v>
      </c>
      <c r="F22" s="25">
        <f>F23+F24+F25+F26+F27+F28+F29+F30+F31</f>
        <v>104330573.93999998</v>
      </c>
      <c r="G22" s="25">
        <f>G23+G24+G25+G26+G27+G28+G29+G30+G31</f>
        <v>33442628.869999997</v>
      </c>
      <c r="H22" s="25">
        <v>0</v>
      </c>
      <c r="J22">
        <f>87710051.98+36177950.83</f>
        <v>123888002.81</v>
      </c>
      <c r="K22" s="37">
        <f>E22-J22</f>
        <v>13885199.99999997</v>
      </c>
    </row>
    <row r="23" spans="1:8" ht="36.75" customHeight="1">
      <c r="A23" s="26" t="s">
        <v>44</v>
      </c>
      <c r="B23" s="24" t="s">
        <v>59</v>
      </c>
      <c r="C23" s="25">
        <f t="shared" si="2"/>
        <v>24974040</v>
      </c>
      <c r="D23" s="25">
        <v>17212052.75</v>
      </c>
      <c r="E23" s="25">
        <f t="shared" si="5"/>
        <v>7761987.25</v>
      </c>
      <c r="F23" s="25">
        <v>6209589.8</v>
      </c>
      <c r="G23" s="25">
        <v>1552397.45</v>
      </c>
      <c r="H23" s="25">
        <v>0</v>
      </c>
    </row>
    <row r="24" spans="1:8" ht="36.75" customHeight="1">
      <c r="A24" s="26" t="s">
        <v>45</v>
      </c>
      <c r="B24" s="24" t="s">
        <v>68</v>
      </c>
      <c r="C24" s="25">
        <f t="shared" si="2"/>
        <v>25740960</v>
      </c>
      <c r="D24" s="25">
        <v>0</v>
      </c>
      <c r="E24" s="25">
        <f t="shared" si="5"/>
        <v>25740960</v>
      </c>
      <c r="F24" s="25">
        <v>23880224.82</v>
      </c>
      <c r="G24" s="25">
        <v>1860735.18</v>
      </c>
      <c r="H24" s="25">
        <v>0</v>
      </c>
    </row>
    <row r="25" spans="1:8" ht="36.75" customHeight="1">
      <c r="A25" s="26" t="s">
        <v>46</v>
      </c>
      <c r="B25" s="24" t="s">
        <v>60</v>
      </c>
      <c r="C25" s="25">
        <f t="shared" si="2"/>
        <v>53856880</v>
      </c>
      <c r="D25" s="25">
        <v>37118041.76</v>
      </c>
      <c r="E25" s="25">
        <f t="shared" si="5"/>
        <v>16738838.239999998</v>
      </c>
      <c r="F25" s="25">
        <v>13391070.62</v>
      </c>
      <c r="G25" s="25">
        <v>3347767.62</v>
      </c>
      <c r="H25" s="25">
        <v>0</v>
      </c>
    </row>
    <row r="26" spans="1:8" ht="36.75" customHeight="1">
      <c r="A26" s="26" t="s">
        <v>47</v>
      </c>
      <c r="B26" s="24" t="s">
        <v>69</v>
      </c>
      <c r="C26" s="25">
        <f t="shared" si="2"/>
        <v>21576800</v>
      </c>
      <c r="D26" s="25">
        <v>14870682.51</v>
      </c>
      <c r="E26" s="25">
        <f t="shared" si="5"/>
        <v>6706117.49</v>
      </c>
      <c r="F26" s="25">
        <v>5364894</v>
      </c>
      <c r="G26" s="25">
        <v>1341223.49</v>
      </c>
      <c r="H26" s="25">
        <v>0</v>
      </c>
    </row>
    <row r="27" spans="1:8" ht="36.75" customHeight="1">
      <c r="A27" s="26" t="s">
        <v>48</v>
      </c>
      <c r="B27" s="24" t="s">
        <v>70</v>
      </c>
      <c r="C27" s="25">
        <f t="shared" si="2"/>
        <v>20308400</v>
      </c>
      <c r="D27" s="25">
        <v>13996504.05</v>
      </c>
      <c r="E27" s="25">
        <f t="shared" si="5"/>
        <v>6311895.949999999</v>
      </c>
      <c r="F27" s="25">
        <v>5049516.76</v>
      </c>
      <c r="G27" s="25">
        <v>1262379.19</v>
      </c>
      <c r="H27" s="25">
        <v>0</v>
      </c>
    </row>
    <row r="28" spans="1:8" ht="36.75" customHeight="1">
      <c r="A28" s="26" t="s">
        <v>49</v>
      </c>
      <c r="B28" s="24" t="s">
        <v>71</v>
      </c>
      <c r="C28" s="32">
        <f t="shared" si="2"/>
        <v>28359240</v>
      </c>
      <c r="D28" s="32">
        <v>8870113.18</v>
      </c>
      <c r="E28" s="25">
        <f t="shared" si="5"/>
        <v>19489126.82</v>
      </c>
      <c r="F28" s="32">
        <v>17569454.19</v>
      </c>
      <c r="G28" s="32">
        <v>1919672.63</v>
      </c>
      <c r="H28" s="32">
        <v>0</v>
      </c>
    </row>
    <row r="29" spans="1:8" ht="36.75" customHeight="1">
      <c r="A29" s="26" t="s">
        <v>50</v>
      </c>
      <c r="B29" s="24" t="s">
        <v>72</v>
      </c>
      <c r="C29" s="25">
        <f t="shared" si="2"/>
        <v>57417920</v>
      </c>
      <c r="D29" s="25">
        <v>39572302.61</v>
      </c>
      <c r="E29" s="25">
        <f t="shared" si="5"/>
        <v>17845617.39</v>
      </c>
      <c r="F29" s="25">
        <v>14276493.91</v>
      </c>
      <c r="G29" s="25">
        <v>3569123.48</v>
      </c>
      <c r="H29" s="25">
        <v>0</v>
      </c>
    </row>
    <row r="30" spans="1:8" ht="36.75" customHeight="1">
      <c r="A30" s="26" t="s">
        <v>51</v>
      </c>
      <c r="B30" s="24" t="s">
        <v>66</v>
      </c>
      <c r="C30" s="25">
        <f t="shared" si="2"/>
        <v>64568000</v>
      </c>
      <c r="D30" s="25">
        <v>44500121.81</v>
      </c>
      <c r="E30" s="25">
        <f t="shared" si="5"/>
        <v>20067878.189999998</v>
      </c>
      <c r="F30" s="25">
        <v>10033939.1</v>
      </c>
      <c r="G30" s="25">
        <v>10033939.09</v>
      </c>
      <c r="H30" s="25">
        <v>0</v>
      </c>
    </row>
    <row r="31" spans="1:8" ht="36.75" customHeight="1">
      <c r="A31" s="26" t="s">
        <v>52</v>
      </c>
      <c r="B31" s="24" t="s">
        <v>67</v>
      </c>
      <c r="C31" s="25">
        <f>D31+E31+H31</f>
        <v>55053600</v>
      </c>
      <c r="D31" s="25">
        <v>37942818.52</v>
      </c>
      <c r="E31" s="25">
        <f t="shared" si="5"/>
        <v>17110781.48</v>
      </c>
      <c r="F31" s="25">
        <v>8555390.74</v>
      </c>
      <c r="G31" s="25">
        <v>8555390.74</v>
      </c>
      <c r="H31" s="25">
        <v>0</v>
      </c>
    </row>
    <row r="32" spans="1:11" ht="27.75" customHeight="1">
      <c r="A32" s="40" t="s">
        <v>78</v>
      </c>
      <c r="B32" s="41"/>
      <c r="C32" s="25">
        <f t="shared" si="2"/>
        <v>307970320</v>
      </c>
      <c r="D32" s="25">
        <f>D33+D34+D35+D36+D37+D38+D39</f>
        <v>248607845.52</v>
      </c>
      <c r="E32" s="25">
        <f t="shared" si="5"/>
        <v>36176234.480000004</v>
      </c>
      <c r="F32" s="25">
        <f>F33+F34+F35+F36+F37+F38+F39</f>
        <v>23302280.63</v>
      </c>
      <c r="G32" s="25">
        <f>G33+G34+G35+G36+G37+G38+G39</f>
        <v>12873953.850000001</v>
      </c>
      <c r="H32" s="25">
        <f>H33+H34+H35+H36+H37+H38+H39</f>
        <v>23186240</v>
      </c>
      <c r="J32">
        <f>29218023.39+16511811.09</f>
        <v>45729834.480000004</v>
      </c>
      <c r="K32" s="37">
        <f>E32-J32</f>
        <v>-9553600</v>
      </c>
    </row>
    <row r="33" spans="1:8" ht="36.75" customHeight="1">
      <c r="A33" s="26" t="s">
        <v>44</v>
      </c>
      <c r="B33" s="24" t="s">
        <v>73</v>
      </c>
      <c r="C33" s="25">
        <f t="shared" si="2"/>
        <v>30474360</v>
      </c>
      <c r="D33" s="25">
        <v>26715611.96</v>
      </c>
      <c r="E33" s="25">
        <f t="shared" si="5"/>
        <v>3758748.04</v>
      </c>
      <c r="F33" s="25">
        <v>3006998.44</v>
      </c>
      <c r="G33" s="25">
        <v>751749.6</v>
      </c>
      <c r="H33" s="25">
        <v>0</v>
      </c>
    </row>
    <row r="34" spans="1:8" ht="36.75" customHeight="1">
      <c r="A34" s="26" t="s">
        <v>45</v>
      </c>
      <c r="B34" s="24" t="s">
        <v>60</v>
      </c>
      <c r="C34" s="25">
        <f t="shared" si="2"/>
        <v>23615200</v>
      </c>
      <c r="D34" s="25">
        <v>20702469.86</v>
      </c>
      <c r="E34" s="25">
        <f t="shared" si="5"/>
        <v>2912730.1399999997</v>
      </c>
      <c r="F34" s="25">
        <v>2330184.11</v>
      </c>
      <c r="G34" s="25">
        <v>582546.03</v>
      </c>
      <c r="H34" s="25">
        <v>0</v>
      </c>
    </row>
    <row r="35" spans="1:8" ht="36.75" customHeight="1">
      <c r="A35" s="26" t="s">
        <v>46</v>
      </c>
      <c r="B35" s="24" t="s">
        <v>74</v>
      </c>
      <c r="C35" s="25">
        <f t="shared" si="2"/>
        <v>48112680</v>
      </c>
      <c r="D35" s="25">
        <v>42178398.14</v>
      </c>
      <c r="E35" s="25">
        <f t="shared" si="5"/>
        <v>5934281.86</v>
      </c>
      <c r="F35" s="25">
        <v>4747425.49</v>
      </c>
      <c r="G35" s="25">
        <v>1186856.37</v>
      </c>
      <c r="H35" s="25">
        <v>0</v>
      </c>
    </row>
    <row r="36" spans="1:8" ht="36.75" customHeight="1">
      <c r="A36" s="26" t="s">
        <v>47</v>
      </c>
      <c r="B36" s="24" t="s">
        <v>72</v>
      </c>
      <c r="C36" s="25">
        <f t="shared" si="2"/>
        <v>51751280</v>
      </c>
      <c r="D36" s="25">
        <v>25041790.02</v>
      </c>
      <c r="E36" s="25">
        <f t="shared" si="5"/>
        <v>3523249.98</v>
      </c>
      <c r="F36" s="25">
        <v>2818599.98</v>
      </c>
      <c r="G36" s="25">
        <v>704650</v>
      </c>
      <c r="H36" s="25">
        <v>23186240</v>
      </c>
    </row>
    <row r="37" spans="1:8" ht="36.75" customHeight="1">
      <c r="A37" s="26" t="s">
        <v>48</v>
      </c>
      <c r="B37" s="24" t="s">
        <v>65</v>
      </c>
      <c r="C37" s="25">
        <f t="shared" si="2"/>
        <v>10146920</v>
      </c>
      <c r="D37" s="25">
        <v>8895385.41</v>
      </c>
      <c r="E37" s="25">
        <f t="shared" si="5"/>
        <v>1251534.59</v>
      </c>
      <c r="F37" s="25">
        <v>1001227.67</v>
      </c>
      <c r="G37" s="25">
        <v>250306.92</v>
      </c>
      <c r="H37" s="25">
        <v>0</v>
      </c>
    </row>
    <row r="38" spans="1:8" ht="36.75" customHeight="1">
      <c r="A38" s="26" t="s">
        <v>49</v>
      </c>
      <c r="B38" s="24" t="s">
        <v>66</v>
      </c>
      <c r="C38" s="25">
        <f t="shared" si="2"/>
        <v>42553560</v>
      </c>
      <c r="D38" s="25">
        <v>37304947.38</v>
      </c>
      <c r="E38" s="25">
        <f t="shared" si="5"/>
        <v>5248612.62</v>
      </c>
      <c r="F38" s="25">
        <v>2624306.31</v>
      </c>
      <c r="G38" s="25">
        <v>2624306.31</v>
      </c>
      <c r="H38" s="25">
        <v>0</v>
      </c>
    </row>
    <row r="39" spans="1:9" ht="36.75" customHeight="1">
      <c r="A39" s="26" t="s">
        <v>50</v>
      </c>
      <c r="B39" s="24" t="s">
        <v>75</v>
      </c>
      <c r="C39" s="25">
        <f t="shared" si="2"/>
        <v>101316320</v>
      </c>
      <c r="D39" s="25">
        <v>87769242.75</v>
      </c>
      <c r="E39" s="25">
        <f t="shared" si="5"/>
        <v>13547077.25</v>
      </c>
      <c r="F39" s="25">
        <v>6773538.63</v>
      </c>
      <c r="G39" s="25">
        <v>6773538.62</v>
      </c>
      <c r="H39" s="25">
        <v>0</v>
      </c>
      <c r="I39" s="36" t="s">
        <v>54</v>
      </c>
    </row>
    <row r="40" spans="1:2" ht="15">
      <c r="A40" s="14"/>
      <c r="B40" s="14"/>
    </row>
    <row r="41" spans="1:2" ht="7.5" customHeight="1">
      <c r="A41" s="14"/>
      <c r="B41" s="14"/>
    </row>
    <row r="42" spans="1:2" ht="6.75" customHeight="1">
      <c r="A42" s="14"/>
      <c r="B42" s="14"/>
    </row>
    <row r="44" spans="1:9" ht="56.25" customHeight="1">
      <c r="A44" s="47" t="s">
        <v>57</v>
      </c>
      <c r="B44" s="47"/>
      <c r="C44" s="47"/>
      <c r="D44" s="47"/>
      <c r="E44" s="47"/>
      <c r="F44" s="35"/>
      <c r="G44" s="46" t="s">
        <v>58</v>
      </c>
      <c r="H44" s="46"/>
      <c r="I44" s="46"/>
    </row>
    <row r="45" spans="1:3" ht="18" customHeight="1">
      <c r="A45" s="33"/>
      <c r="B45" s="33"/>
      <c r="C45" s="34"/>
    </row>
    <row r="46" spans="1:9" ht="34.5">
      <c r="A46" s="48"/>
      <c r="B46" s="48"/>
      <c r="C46" s="48"/>
      <c r="D46" s="48"/>
      <c r="E46" s="48"/>
      <c r="F46" s="48"/>
      <c r="G46" s="48"/>
      <c r="H46" s="48"/>
      <c r="I46" s="48"/>
    </row>
    <row r="53" ht="12.75">
      <c r="J53" s="20"/>
    </row>
  </sheetData>
  <sheetProtection/>
  <mergeCells count="16">
    <mergeCell ref="A46:I46"/>
    <mergeCell ref="A11:B11"/>
    <mergeCell ref="A12:B12"/>
    <mergeCell ref="G44:I44"/>
    <mergeCell ref="A44:E44"/>
    <mergeCell ref="A7:A8"/>
    <mergeCell ref="A32:B32"/>
    <mergeCell ref="G1:H1"/>
    <mergeCell ref="G2:H2"/>
    <mergeCell ref="A22:B22"/>
    <mergeCell ref="H7:H8"/>
    <mergeCell ref="A5:H5"/>
    <mergeCell ref="E7:G7"/>
    <mergeCell ref="B7:B8"/>
    <mergeCell ref="C7:C8"/>
    <mergeCell ref="D7:D8"/>
  </mergeCells>
  <printOptions/>
  <pageMargins left="0.7874015748031497" right="0.7874015748031497" top="1.1811023622047245" bottom="0.3937007874015748" header="0.5118110236220472" footer="0.4724409448818898"/>
  <pageSetup firstPageNumber="27" useFirstPageNumber="1" horizontalDpi="600" verticalDpi="600" orientation="landscape" paperSize="9" scale="81" r:id="rId1"/>
  <headerFooter alignWithMargins="0">
    <oddHeader>&amp;C&amp;"Times New Roman,обычный"&amp;17&amp;P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="70" zoomScaleSheetLayoutView="70" zoomScalePageLayoutView="55" workbookViewId="0" topLeftCell="A7">
      <selection activeCell="F59" sqref="F59"/>
    </sheetView>
  </sheetViews>
  <sheetFormatPr defaultColWidth="9.00390625" defaultRowHeight="12.75"/>
  <cols>
    <col min="1" max="1" width="4.25390625" style="0" customWidth="1"/>
    <col min="2" max="2" width="31.25390625" style="0" customWidth="1"/>
    <col min="3" max="3" width="18.875" style="7" customWidth="1"/>
    <col min="4" max="4" width="18.625" style="7" customWidth="1"/>
    <col min="5" max="5" width="17.125" style="7" customWidth="1"/>
    <col min="6" max="6" width="16.25390625" style="7" customWidth="1"/>
    <col min="7" max="7" width="16.75390625" style="7" customWidth="1"/>
    <col min="8" max="8" width="16.625" style="7" customWidth="1"/>
    <col min="9" max="9" width="17.00390625" style="7" customWidth="1"/>
    <col min="10" max="10" width="17.25390625" style="7" customWidth="1"/>
    <col min="11" max="13" width="16.00390625" style="7" customWidth="1"/>
    <col min="14" max="14" width="4.625" style="0" customWidth="1"/>
  </cols>
  <sheetData>
    <row r="1" spans="9:13" ht="29.25">
      <c r="I1" s="12"/>
      <c r="J1" s="12"/>
      <c r="K1" s="50" t="s">
        <v>3</v>
      </c>
      <c r="L1" s="50"/>
      <c r="M1" s="50"/>
    </row>
    <row r="2" spans="9:13" ht="38.25" customHeight="1">
      <c r="I2" s="12"/>
      <c r="J2" s="12"/>
      <c r="K2" s="50" t="s">
        <v>4</v>
      </c>
      <c r="L2" s="50"/>
      <c r="M2" s="50"/>
    </row>
    <row r="3" spans="9:13" ht="18.75">
      <c r="I3" s="1"/>
      <c r="J3" s="1"/>
      <c r="K3" s="1"/>
      <c r="L3" s="1"/>
      <c r="M3" s="1"/>
    </row>
    <row r="4" ht="51.75" customHeight="1"/>
    <row r="5" spans="1:13" ht="60" customHeigh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ht="15" customHeight="1">
      <c r="A6" s="2" t="s">
        <v>2</v>
      </c>
    </row>
    <row r="7" spans="1:13" ht="38.25" customHeight="1">
      <c r="A7" s="61" t="s">
        <v>0</v>
      </c>
      <c r="B7" s="51" t="s">
        <v>10</v>
      </c>
      <c r="C7" s="51" t="s">
        <v>17</v>
      </c>
      <c r="D7" s="54" t="s">
        <v>18</v>
      </c>
      <c r="E7" s="54" t="s">
        <v>19</v>
      </c>
      <c r="F7" s="55" t="s">
        <v>20</v>
      </c>
      <c r="G7" s="56"/>
      <c r="H7" s="57"/>
      <c r="I7" s="60" t="s">
        <v>21</v>
      </c>
      <c r="J7" s="60"/>
      <c r="K7" s="60"/>
      <c r="L7" s="60"/>
      <c r="M7" s="60"/>
    </row>
    <row r="8" spans="1:13" ht="61.5" customHeight="1">
      <c r="A8" s="62"/>
      <c r="B8" s="52"/>
      <c r="C8" s="52"/>
      <c r="D8" s="54"/>
      <c r="E8" s="54"/>
      <c r="F8" s="51" t="s">
        <v>1</v>
      </c>
      <c r="G8" s="51" t="s">
        <v>6</v>
      </c>
      <c r="H8" s="51" t="s">
        <v>7</v>
      </c>
      <c r="I8" s="51" t="s">
        <v>1</v>
      </c>
      <c r="J8" s="64" t="s">
        <v>5</v>
      </c>
      <c r="K8" s="65"/>
      <c r="L8" s="55" t="s">
        <v>16</v>
      </c>
      <c r="M8" s="57"/>
    </row>
    <row r="9" spans="1:13" ht="132" customHeight="1">
      <c r="A9" s="63"/>
      <c r="B9" s="53"/>
      <c r="C9" s="53"/>
      <c r="D9" s="54"/>
      <c r="E9" s="54"/>
      <c r="F9" s="53"/>
      <c r="G9" s="53"/>
      <c r="H9" s="53"/>
      <c r="I9" s="53"/>
      <c r="J9" s="9" t="s">
        <v>8</v>
      </c>
      <c r="K9" s="9" t="s">
        <v>11</v>
      </c>
      <c r="L9" s="9" t="s">
        <v>9</v>
      </c>
      <c r="M9" s="10" t="s">
        <v>12</v>
      </c>
    </row>
    <row r="10" spans="1:13" ht="2.25" customHeigh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5.75" hidden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s="6" customFormat="1" ht="1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</row>
    <row r="13" spans="1:13" s="8" customFormat="1" ht="32.25" customHeight="1">
      <c r="A13" s="68" t="s">
        <v>24</v>
      </c>
      <c r="B13" s="67"/>
      <c r="C13" s="11">
        <f aca="true" t="shared" si="0" ref="C13:M13">C14+C24+C33+C42</f>
        <v>1433400010</v>
      </c>
      <c r="D13" s="11">
        <f t="shared" si="0"/>
        <v>1093880200</v>
      </c>
      <c r="E13" s="11">
        <f t="shared" si="0"/>
        <v>690051999.9999996</v>
      </c>
      <c r="F13" s="11">
        <f t="shared" si="0"/>
        <v>403828200.0000003</v>
      </c>
      <c r="G13" s="11">
        <f t="shared" si="0"/>
        <v>256735327.24459296</v>
      </c>
      <c r="H13" s="11">
        <f t="shared" si="0"/>
        <v>147092872.7554074</v>
      </c>
      <c r="I13" s="11">
        <f t="shared" si="0"/>
        <v>339519810</v>
      </c>
      <c r="J13" s="11">
        <f t="shared" si="0"/>
        <v>101309572</v>
      </c>
      <c r="K13" s="11">
        <f t="shared" si="0"/>
        <v>93861005</v>
      </c>
      <c r="L13" s="11">
        <f t="shared" si="0"/>
        <v>56040628</v>
      </c>
      <c r="M13" s="11">
        <f t="shared" si="0"/>
        <v>88308605</v>
      </c>
    </row>
    <row r="14" spans="1:13" s="8" customFormat="1" ht="32.25" customHeight="1">
      <c r="A14" s="66" t="s">
        <v>13</v>
      </c>
      <c r="B14" s="67"/>
      <c r="C14" s="11">
        <f aca="true" t="shared" si="1" ref="C14:M14">C15+C16+C17+C18+C19+C20+C21+C22+C23</f>
        <v>532295000</v>
      </c>
      <c r="D14" s="11">
        <f t="shared" si="1"/>
        <v>389112080</v>
      </c>
      <c r="E14" s="11">
        <f t="shared" si="1"/>
        <v>222405999.99999994</v>
      </c>
      <c r="F14" s="11">
        <f t="shared" si="1"/>
        <v>166706080.00000006</v>
      </c>
      <c r="G14" s="11">
        <f t="shared" si="1"/>
        <v>100646897.74032988</v>
      </c>
      <c r="H14" s="11">
        <f t="shared" si="1"/>
        <v>66059182.2596702</v>
      </c>
      <c r="I14" s="11">
        <f t="shared" si="1"/>
        <v>143182920</v>
      </c>
      <c r="J14" s="11">
        <f t="shared" si="1"/>
        <v>33024011.999999996</v>
      </c>
      <c r="K14" s="11">
        <f t="shared" si="1"/>
        <v>45590100</v>
      </c>
      <c r="L14" s="11">
        <f t="shared" si="1"/>
        <v>22447907.999999996</v>
      </c>
      <c r="M14" s="11">
        <f t="shared" si="1"/>
        <v>42120900</v>
      </c>
    </row>
    <row r="15" spans="1:13" s="8" customFormat="1" ht="34.5" customHeight="1">
      <c r="A15" s="18">
        <v>1</v>
      </c>
      <c r="B15" s="16" t="s">
        <v>26</v>
      </c>
      <c r="C15" s="11">
        <f>D15+I15</f>
        <v>24024000</v>
      </c>
      <c r="D15" s="11">
        <f>E15+F15</f>
        <v>20545840</v>
      </c>
      <c r="E15" s="11">
        <v>11743449.57637912</v>
      </c>
      <c r="F15" s="11">
        <f>G15+H15</f>
        <v>8802390.42362088</v>
      </c>
      <c r="G15" s="11">
        <v>7041912.338896703</v>
      </c>
      <c r="H15" s="11">
        <v>1760478.0847241757</v>
      </c>
      <c r="I15" s="11">
        <f>J15+K15+L15+M15</f>
        <v>3478159.999999999</v>
      </c>
      <c r="J15" s="11">
        <v>2782527.999999999</v>
      </c>
      <c r="K15" s="11">
        <v>0</v>
      </c>
      <c r="L15" s="11">
        <v>695631.9999999998</v>
      </c>
      <c r="M15" s="11">
        <v>0</v>
      </c>
    </row>
    <row r="16" spans="1:13" ht="48.75" customHeight="1">
      <c r="A16" s="18">
        <v>2</v>
      </c>
      <c r="B16" s="16" t="s">
        <v>27</v>
      </c>
      <c r="C16" s="11">
        <f aca="true" t="shared" si="2" ref="C16:C44">D16+I16</f>
        <v>26992000</v>
      </c>
      <c r="D16" s="11">
        <f aca="true" t="shared" si="3" ref="D16:D44">E16+F16</f>
        <v>24122840</v>
      </c>
      <c r="E16" s="11">
        <v>13787966.575183166</v>
      </c>
      <c r="F16" s="11">
        <f aca="true" t="shared" si="4" ref="F16:F44">G16+H16</f>
        <v>10334873.424816834</v>
      </c>
      <c r="G16" s="11">
        <v>8267898.739853467</v>
      </c>
      <c r="H16" s="11">
        <v>2066974.6849633667</v>
      </c>
      <c r="I16" s="11">
        <f aca="true" t="shared" si="5" ref="I16:I44">J16+K16+L16+M16</f>
        <v>2869160.0000000005</v>
      </c>
      <c r="J16" s="11">
        <v>2295328.0000000005</v>
      </c>
      <c r="K16" s="11">
        <v>0</v>
      </c>
      <c r="L16" s="11">
        <v>573832</v>
      </c>
      <c r="M16" s="11">
        <v>0</v>
      </c>
    </row>
    <row r="17" spans="1:13" ht="48.75" customHeight="1">
      <c r="A17" s="18">
        <v>3</v>
      </c>
      <c r="B17" s="16" t="s">
        <v>28</v>
      </c>
      <c r="C17" s="11">
        <f t="shared" si="2"/>
        <v>6048000</v>
      </c>
      <c r="D17" s="11">
        <f t="shared" si="3"/>
        <v>2840320</v>
      </c>
      <c r="E17" s="11">
        <v>1623450.523355635</v>
      </c>
      <c r="F17" s="11">
        <f t="shared" si="4"/>
        <v>1216869.476644365</v>
      </c>
      <c r="G17" s="11">
        <v>973495.5813154919</v>
      </c>
      <c r="H17" s="11">
        <v>243373.89532887298</v>
      </c>
      <c r="I17" s="11">
        <f t="shared" si="5"/>
        <v>3207680</v>
      </c>
      <c r="J17" s="11">
        <v>2566144</v>
      </c>
      <c r="K17" s="11">
        <v>0</v>
      </c>
      <c r="L17" s="11">
        <v>641536</v>
      </c>
      <c r="M17" s="11">
        <v>0</v>
      </c>
    </row>
    <row r="18" spans="1:13" s="13" customFormat="1" ht="51.75" customHeight="1">
      <c r="A18" s="18">
        <v>4</v>
      </c>
      <c r="B18" s="16" t="s">
        <v>29</v>
      </c>
      <c r="C18" s="11">
        <f t="shared" si="2"/>
        <v>8736000</v>
      </c>
      <c r="D18" s="11">
        <f t="shared" si="3"/>
        <v>7887880</v>
      </c>
      <c r="E18" s="11">
        <v>4508500.0683607645</v>
      </c>
      <c r="F18" s="11">
        <f t="shared" si="4"/>
        <v>3379379.931639235</v>
      </c>
      <c r="G18" s="11">
        <v>2703503.945311388</v>
      </c>
      <c r="H18" s="11">
        <v>675875.986327847</v>
      </c>
      <c r="I18" s="11">
        <f t="shared" si="5"/>
        <v>848120.0000000006</v>
      </c>
      <c r="J18" s="11">
        <v>678496.0000000005</v>
      </c>
      <c r="K18" s="11">
        <v>0</v>
      </c>
      <c r="L18" s="11">
        <v>169624.00000000012</v>
      </c>
      <c r="M18" s="11">
        <v>0</v>
      </c>
    </row>
    <row r="19" spans="1:13" ht="50.25" customHeight="1">
      <c r="A19" s="18">
        <v>5</v>
      </c>
      <c r="B19" s="16" t="s">
        <v>30</v>
      </c>
      <c r="C19" s="11">
        <f t="shared" si="2"/>
        <v>29316000</v>
      </c>
      <c r="D19" s="11">
        <f t="shared" si="3"/>
        <v>27585600</v>
      </c>
      <c r="E19" s="11">
        <v>15767187.06240114</v>
      </c>
      <c r="F19" s="11">
        <f t="shared" si="4"/>
        <v>11818412.93759886</v>
      </c>
      <c r="G19" s="11">
        <v>9454730.350079088</v>
      </c>
      <c r="H19" s="11">
        <v>2363682.587519772</v>
      </c>
      <c r="I19" s="11">
        <f t="shared" si="5"/>
        <v>1730400.0000000005</v>
      </c>
      <c r="J19" s="11">
        <v>1384320.0000000005</v>
      </c>
      <c r="K19" s="11">
        <v>0</v>
      </c>
      <c r="L19" s="11">
        <v>346080</v>
      </c>
      <c r="M19" s="11">
        <v>0</v>
      </c>
    </row>
    <row r="20" spans="1:13" ht="48.75" customHeight="1">
      <c r="A20" s="18">
        <v>6</v>
      </c>
      <c r="B20" s="16" t="s">
        <v>31</v>
      </c>
      <c r="C20" s="11">
        <f t="shared" si="2"/>
        <v>33936000</v>
      </c>
      <c r="D20" s="11">
        <f t="shared" si="3"/>
        <v>32576320</v>
      </c>
      <c r="E20" s="11">
        <v>18619748.39208281</v>
      </c>
      <c r="F20" s="11">
        <f t="shared" si="4"/>
        <v>13956571.607917191</v>
      </c>
      <c r="G20" s="11">
        <v>11165257.286333753</v>
      </c>
      <c r="H20" s="11">
        <v>2791314.321583438</v>
      </c>
      <c r="I20" s="11">
        <f t="shared" si="5"/>
        <v>1359680.0000000002</v>
      </c>
      <c r="J20" s="11">
        <v>1087744.0000000002</v>
      </c>
      <c r="K20" s="11">
        <v>0</v>
      </c>
      <c r="L20" s="11">
        <v>271936</v>
      </c>
      <c r="M20" s="11">
        <v>0</v>
      </c>
    </row>
    <row r="21" spans="1:13" ht="35.25" customHeight="1">
      <c r="A21" s="18">
        <v>7</v>
      </c>
      <c r="B21" s="16" t="s">
        <v>32</v>
      </c>
      <c r="C21" s="11">
        <f t="shared" si="2"/>
        <v>28910000</v>
      </c>
      <c r="D21" s="11">
        <f t="shared" si="3"/>
        <v>18994360</v>
      </c>
      <c r="E21" s="11">
        <v>10856665.334471237</v>
      </c>
      <c r="F21" s="11">
        <f t="shared" si="4"/>
        <v>8137694.665528764</v>
      </c>
      <c r="G21" s="11">
        <v>6510155.732423011</v>
      </c>
      <c r="H21" s="11">
        <v>1627538.9331057528</v>
      </c>
      <c r="I21" s="11">
        <f t="shared" si="5"/>
        <v>9915640</v>
      </c>
      <c r="J21" s="11">
        <v>3306912</v>
      </c>
      <c r="K21" s="11">
        <v>4625600</v>
      </c>
      <c r="L21" s="11">
        <v>826728</v>
      </c>
      <c r="M21" s="11">
        <v>1156400</v>
      </c>
    </row>
    <row r="22" spans="1:13" ht="34.5" customHeight="1">
      <c r="A22" s="19">
        <v>8</v>
      </c>
      <c r="B22" s="17" t="s">
        <v>33</v>
      </c>
      <c r="C22" s="11">
        <f t="shared" si="2"/>
        <v>56525000</v>
      </c>
      <c r="D22" s="11">
        <f t="shared" si="3"/>
        <v>35603120</v>
      </c>
      <c r="E22" s="11">
        <v>20349785.86817453</v>
      </c>
      <c r="F22" s="11">
        <f t="shared" si="4"/>
        <v>15253334.131825473</v>
      </c>
      <c r="G22" s="11">
        <v>7626667.065912737</v>
      </c>
      <c r="H22" s="11">
        <v>7626667.065912737</v>
      </c>
      <c r="I22" s="11">
        <f t="shared" si="5"/>
        <v>20921880</v>
      </c>
      <c r="J22" s="11">
        <v>4808440</v>
      </c>
      <c r="K22" s="11">
        <v>5652500</v>
      </c>
      <c r="L22" s="11">
        <v>4808440</v>
      </c>
      <c r="M22" s="11">
        <v>5652500</v>
      </c>
    </row>
    <row r="23" spans="1:13" ht="35.25" customHeight="1">
      <c r="A23" s="18">
        <v>9</v>
      </c>
      <c r="B23" s="16" t="s">
        <v>34</v>
      </c>
      <c r="C23" s="11">
        <f t="shared" si="2"/>
        <v>317808000</v>
      </c>
      <c r="D23" s="11">
        <f t="shared" si="3"/>
        <v>218955800</v>
      </c>
      <c r="E23" s="11">
        <v>125149246.59959152</v>
      </c>
      <c r="F23" s="11">
        <f t="shared" si="4"/>
        <v>93806553.40040848</v>
      </c>
      <c r="G23" s="11">
        <v>46903276.70020424</v>
      </c>
      <c r="H23" s="11">
        <v>46903276.70020424</v>
      </c>
      <c r="I23" s="11">
        <f t="shared" si="5"/>
        <v>98852200</v>
      </c>
      <c r="J23" s="11">
        <v>14114099.999999996</v>
      </c>
      <c r="K23" s="11">
        <v>35312000</v>
      </c>
      <c r="L23" s="11">
        <v>14114099.999999996</v>
      </c>
      <c r="M23" s="11">
        <v>35312000</v>
      </c>
    </row>
    <row r="24" spans="1:13" ht="21.75" customHeight="1">
      <c r="A24" s="66" t="s">
        <v>14</v>
      </c>
      <c r="B24" s="67"/>
      <c r="C24" s="15">
        <f aca="true" t="shared" si="6" ref="C24:M24">C25+C26+C27+C28+C29+C30+C31+C32</f>
        <v>422263410</v>
      </c>
      <c r="D24" s="15">
        <f t="shared" si="6"/>
        <v>323817200</v>
      </c>
      <c r="E24" s="15">
        <f t="shared" si="6"/>
        <v>216364999.99999988</v>
      </c>
      <c r="F24" s="15">
        <f t="shared" si="6"/>
        <v>107452200.00000013</v>
      </c>
      <c r="G24" s="15">
        <f t="shared" si="6"/>
        <v>70656281.23091432</v>
      </c>
      <c r="H24" s="15">
        <f t="shared" si="6"/>
        <v>36795918.76908581</v>
      </c>
      <c r="I24" s="15">
        <f t="shared" si="6"/>
        <v>98446210</v>
      </c>
      <c r="J24" s="15">
        <f t="shared" si="6"/>
        <v>33290404</v>
      </c>
      <c r="K24" s="15">
        <f t="shared" si="6"/>
        <v>24041305</v>
      </c>
      <c r="L24" s="15">
        <f t="shared" si="6"/>
        <v>17073196</v>
      </c>
      <c r="M24" s="15">
        <f t="shared" si="6"/>
        <v>24041305</v>
      </c>
    </row>
    <row r="25" spans="1:13" ht="53.25" customHeight="1">
      <c r="A25" s="18">
        <v>1</v>
      </c>
      <c r="B25" s="16" t="s">
        <v>26</v>
      </c>
      <c r="C25" s="11">
        <f t="shared" si="2"/>
        <v>33268759.999999996</v>
      </c>
      <c r="D25" s="11">
        <f t="shared" si="3"/>
        <v>26766599.999999996</v>
      </c>
      <c r="E25" s="15">
        <v>17884644.203581512</v>
      </c>
      <c r="F25" s="11">
        <f t="shared" si="4"/>
        <v>8881955.796418484</v>
      </c>
      <c r="G25" s="15">
        <v>7105564.637134787</v>
      </c>
      <c r="H25" s="15">
        <v>1776391.1592836967</v>
      </c>
      <c r="I25" s="11">
        <f t="shared" si="5"/>
        <v>6502160</v>
      </c>
      <c r="J25" s="15">
        <v>5201728</v>
      </c>
      <c r="K25" s="15">
        <v>0</v>
      </c>
      <c r="L25" s="15">
        <v>1300432</v>
      </c>
      <c r="M25" s="15">
        <v>0</v>
      </c>
    </row>
    <row r="26" spans="1:13" ht="51.75" customHeight="1">
      <c r="A26" s="18">
        <v>2</v>
      </c>
      <c r="B26" s="16" t="s">
        <v>35</v>
      </c>
      <c r="C26" s="11">
        <f t="shared" si="2"/>
        <v>28364000</v>
      </c>
      <c r="D26" s="11">
        <f t="shared" si="3"/>
        <v>25740960</v>
      </c>
      <c r="E26" s="15">
        <v>17199342.130065966</v>
      </c>
      <c r="F26" s="11">
        <f t="shared" si="4"/>
        <v>8541617.869934034</v>
      </c>
      <c r="G26" s="15">
        <v>6833294.295947228</v>
      </c>
      <c r="H26" s="15">
        <v>1708323.573986807</v>
      </c>
      <c r="I26" s="11">
        <f t="shared" si="5"/>
        <v>2623040</v>
      </c>
      <c r="J26" s="15">
        <v>2098432</v>
      </c>
      <c r="K26" s="15">
        <v>0</v>
      </c>
      <c r="L26" s="15">
        <v>524608</v>
      </c>
      <c r="M26" s="15">
        <v>0</v>
      </c>
    </row>
    <row r="27" spans="1:13" ht="37.5" customHeight="1">
      <c r="A27" s="18">
        <v>3</v>
      </c>
      <c r="B27" s="16" t="s">
        <v>36</v>
      </c>
      <c r="C27" s="11">
        <f t="shared" si="2"/>
        <v>58240000</v>
      </c>
      <c r="D27" s="11">
        <f t="shared" si="3"/>
        <v>47316920</v>
      </c>
      <c r="E27" s="15">
        <v>31615755.419415627</v>
      </c>
      <c r="F27" s="11">
        <f t="shared" si="4"/>
        <v>15701164.580584373</v>
      </c>
      <c r="G27" s="15">
        <v>12560931.664467499</v>
      </c>
      <c r="H27" s="15">
        <v>3140232.9161168747</v>
      </c>
      <c r="I27" s="11">
        <f t="shared" si="5"/>
        <v>10923080</v>
      </c>
      <c r="J27" s="15">
        <v>8738464</v>
      </c>
      <c r="K27" s="15">
        <v>0</v>
      </c>
      <c r="L27" s="15">
        <v>2184616</v>
      </c>
      <c r="M27" s="15">
        <v>0</v>
      </c>
    </row>
    <row r="28" spans="1:13" ht="33" customHeight="1">
      <c r="A28" s="18">
        <v>4</v>
      </c>
      <c r="B28" s="16" t="s">
        <v>37</v>
      </c>
      <c r="C28" s="11">
        <f t="shared" si="2"/>
        <v>24187800</v>
      </c>
      <c r="D28" s="11">
        <f t="shared" si="3"/>
        <v>21576800</v>
      </c>
      <c r="E28" s="15">
        <v>14416974.552309133</v>
      </c>
      <c r="F28" s="11">
        <f t="shared" si="4"/>
        <v>7159825.447690867</v>
      </c>
      <c r="G28" s="15">
        <v>5727860.358152693</v>
      </c>
      <c r="H28" s="15">
        <v>1431965.0895381733</v>
      </c>
      <c r="I28" s="11">
        <f t="shared" si="5"/>
        <v>2611000</v>
      </c>
      <c r="J28" s="15">
        <v>2088800</v>
      </c>
      <c r="K28" s="15">
        <v>0</v>
      </c>
      <c r="L28" s="15">
        <v>522200</v>
      </c>
      <c r="M28" s="15">
        <v>0</v>
      </c>
    </row>
    <row r="29" spans="1:13" ht="36.75" customHeight="1">
      <c r="A29" s="18">
        <v>5</v>
      </c>
      <c r="B29" s="16" t="s">
        <v>38</v>
      </c>
      <c r="C29" s="11">
        <f t="shared" si="2"/>
        <v>20832000</v>
      </c>
      <c r="D29" s="11">
        <f t="shared" si="3"/>
        <v>20308400</v>
      </c>
      <c r="E29" s="15">
        <v>13569467.483506119</v>
      </c>
      <c r="F29" s="11">
        <f t="shared" si="4"/>
        <v>6738932.516493881</v>
      </c>
      <c r="G29" s="15">
        <v>5391146.013195105</v>
      </c>
      <c r="H29" s="15">
        <v>1347786.5032987762</v>
      </c>
      <c r="I29" s="11">
        <f t="shared" si="5"/>
        <v>523600</v>
      </c>
      <c r="J29" s="15">
        <v>418880</v>
      </c>
      <c r="K29" s="15">
        <v>0</v>
      </c>
      <c r="L29" s="15">
        <v>104720</v>
      </c>
      <c r="M29" s="15">
        <v>0</v>
      </c>
    </row>
    <row r="30" spans="1:13" ht="48.75" customHeight="1">
      <c r="A30" s="18">
        <v>6</v>
      </c>
      <c r="B30" s="16" t="s">
        <v>25</v>
      </c>
      <c r="C30" s="11">
        <f t="shared" si="2"/>
        <v>32205040</v>
      </c>
      <c r="D30" s="11">
        <f t="shared" si="3"/>
        <v>28359240</v>
      </c>
      <c r="E30" s="15">
        <v>18948798.7747408</v>
      </c>
      <c r="F30" s="11">
        <f t="shared" si="4"/>
        <v>9410441.2252592</v>
      </c>
      <c r="G30" s="15">
        <v>7528352.98020736</v>
      </c>
      <c r="H30" s="15">
        <v>1882088.24505184</v>
      </c>
      <c r="I30" s="11">
        <f t="shared" si="5"/>
        <v>3845800</v>
      </c>
      <c r="J30" s="15">
        <v>3076640</v>
      </c>
      <c r="K30" s="15">
        <v>0</v>
      </c>
      <c r="L30" s="15">
        <v>769160</v>
      </c>
      <c r="M30" s="15">
        <v>0</v>
      </c>
    </row>
    <row r="31" spans="1:13" ht="36.75" customHeight="1">
      <c r="A31" s="18">
        <v>7</v>
      </c>
      <c r="B31" s="16" t="s">
        <v>33</v>
      </c>
      <c r="C31" s="11">
        <f t="shared" si="2"/>
        <v>82353810</v>
      </c>
      <c r="D31" s="11">
        <f t="shared" si="3"/>
        <v>52103239.99999999</v>
      </c>
      <c r="E31" s="15">
        <v>34813831.762488194</v>
      </c>
      <c r="F31" s="11">
        <f t="shared" si="4"/>
        <v>17289408.2375118</v>
      </c>
      <c r="G31" s="15">
        <v>8644704.1187559</v>
      </c>
      <c r="H31" s="15">
        <v>8644704.1187559</v>
      </c>
      <c r="I31" s="11">
        <f t="shared" si="5"/>
        <v>30250570</v>
      </c>
      <c r="J31" s="15">
        <v>6951980</v>
      </c>
      <c r="K31" s="15">
        <v>8173305</v>
      </c>
      <c r="L31" s="15">
        <v>6951980</v>
      </c>
      <c r="M31" s="15">
        <v>8173305</v>
      </c>
    </row>
    <row r="32" spans="1:13" ht="36.75" customHeight="1">
      <c r="A32" s="18">
        <v>8</v>
      </c>
      <c r="B32" s="16" t="s">
        <v>34</v>
      </c>
      <c r="C32" s="11">
        <f t="shared" si="2"/>
        <v>142812000</v>
      </c>
      <c r="D32" s="11">
        <f t="shared" si="3"/>
        <v>101645040</v>
      </c>
      <c r="E32" s="15">
        <v>67916185.67389251</v>
      </c>
      <c r="F32" s="11">
        <f t="shared" si="4"/>
        <v>33728854.32610749</v>
      </c>
      <c r="G32" s="15">
        <v>16864427.163053744</v>
      </c>
      <c r="H32" s="15">
        <v>16864427.163053744</v>
      </c>
      <c r="I32" s="11">
        <f t="shared" si="5"/>
        <v>41166960</v>
      </c>
      <c r="J32" s="15">
        <v>4715480</v>
      </c>
      <c r="K32" s="15">
        <v>15868000</v>
      </c>
      <c r="L32" s="15">
        <v>4715480</v>
      </c>
      <c r="M32" s="15">
        <v>15868000</v>
      </c>
    </row>
    <row r="33" spans="1:13" ht="27.75" customHeight="1">
      <c r="A33" s="66" t="s">
        <v>22</v>
      </c>
      <c r="B33" s="67"/>
      <c r="C33" s="15">
        <f aca="true" t="shared" si="7" ref="C33:M33">C34+C35+C36+C37+C38+C39+C40+C41</f>
        <v>424409600</v>
      </c>
      <c r="D33" s="15">
        <f t="shared" si="7"/>
        <v>330717520</v>
      </c>
      <c r="E33" s="15">
        <f t="shared" si="7"/>
        <v>216730999.99999985</v>
      </c>
      <c r="F33" s="15">
        <f t="shared" si="7"/>
        <v>113986520.00000013</v>
      </c>
      <c r="G33" s="15">
        <f t="shared" si="7"/>
        <v>75766215.46946926</v>
      </c>
      <c r="H33" s="15">
        <f t="shared" si="7"/>
        <v>38220304.53053088</v>
      </c>
      <c r="I33" s="15">
        <f t="shared" si="7"/>
        <v>93692080</v>
      </c>
      <c r="J33" s="15">
        <f t="shared" si="7"/>
        <v>31636276</v>
      </c>
      <c r="K33" s="15">
        <f t="shared" si="7"/>
        <v>24229600</v>
      </c>
      <c r="L33" s="15">
        <f t="shared" si="7"/>
        <v>15679804</v>
      </c>
      <c r="M33" s="15">
        <f t="shared" si="7"/>
        <v>22146400</v>
      </c>
    </row>
    <row r="34" spans="1:13" ht="36.75" customHeight="1">
      <c r="A34" s="18">
        <v>1</v>
      </c>
      <c r="B34" s="16" t="s">
        <v>39</v>
      </c>
      <c r="C34" s="11">
        <f t="shared" si="2"/>
        <v>31416000</v>
      </c>
      <c r="D34" s="11">
        <f t="shared" si="3"/>
        <v>25722480</v>
      </c>
      <c r="E34" s="15">
        <v>16856859.63319995</v>
      </c>
      <c r="F34" s="11">
        <f t="shared" si="4"/>
        <v>8865620.366800053</v>
      </c>
      <c r="G34" s="15">
        <v>7092496.293440043</v>
      </c>
      <c r="H34" s="15">
        <v>1773124.0733600107</v>
      </c>
      <c r="I34" s="11">
        <f t="shared" si="5"/>
        <v>5693520</v>
      </c>
      <c r="J34" s="15">
        <v>4554816</v>
      </c>
      <c r="K34" s="15">
        <v>0</v>
      </c>
      <c r="L34" s="15">
        <v>1138704</v>
      </c>
      <c r="M34" s="15">
        <v>0</v>
      </c>
    </row>
    <row r="35" spans="1:13" ht="35.25" customHeight="1">
      <c r="A35" s="18">
        <v>2</v>
      </c>
      <c r="B35" s="16" t="s">
        <v>36</v>
      </c>
      <c r="C35" s="11">
        <f t="shared" si="2"/>
        <v>41244000</v>
      </c>
      <c r="D35" s="11">
        <f t="shared" si="3"/>
        <v>31069360</v>
      </c>
      <c r="E35" s="15">
        <v>20360861.021696087</v>
      </c>
      <c r="F35" s="11">
        <f t="shared" si="4"/>
        <v>10708498.978303915</v>
      </c>
      <c r="G35" s="15">
        <v>8566799.182643132</v>
      </c>
      <c r="H35" s="15">
        <v>2141699.795660783</v>
      </c>
      <c r="I35" s="11">
        <f t="shared" si="5"/>
        <v>10174640</v>
      </c>
      <c r="J35" s="15">
        <v>8139712</v>
      </c>
      <c r="K35" s="15">
        <v>0</v>
      </c>
      <c r="L35" s="15">
        <v>2034928</v>
      </c>
      <c r="M35" s="15">
        <v>0</v>
      </c>
    </row>
    <row r="36" spans="1:13" ht="48.75" customHeight="1">
      <c r="A36" s="18">
        <v>3</v>
      </c>
      <c r="B36" s="16" t="s">
        <v>40</v>
      </c>
      <c r="C36" s="11">
        <f t="shared" si="2"/>
        <v>30856000</v>
      </c>
      <c r="D36" s="11">
        <f t="shared" si="3"/>
        <v>28636160</v>
      </c>
      <c r="E36" s="15">
        <v>18766298.177852795</v>
      </c>
      <c r="F36" s="11">
        <f t="shared" si="4"/>
        <v>9869861.822147204</v>
      </c>
      <c r="G36" s="15">
        <v>7895889.457717763</v>
      </c>
      <c r="H36" s="15">
        <v>1973972.3644294408</v>
      </c>
      <c r="I36" s="11">
        <f t="shared" si="5"/>
        <v>2219840</v>
      </c>
      <c r="J36" s="15">
        <v>1775872</v>
      </c>
      <c r="K36" s="15">
        <v>0</v>
      </c>
      <c r="L36" s="15">
        <v>443968</v>
      </c>
      <c r="M36" s="15">
        <v>0</v>
      </c>
    </row>
    <row r="37" spans="1:13" ht="50.25" customHeight="1">
      <c r="A37" s="18">
        <v>4</v>
      </c>
      <c r="B37" s="16" t="s">
        <v>41</v>
      </c>
      <c r="C37" s="11">
        <f t="shared" si="2"/>
        <v>90748000</v>
      </c>
      <c r="D37" s="11">
        <f t="shared" si="3"/>
        <v>85982960</v>
      </c>
      <c r="E37" s="15">
        <v>56347703.937063836</v>
      </c>
      <c r="F37" s="11">
        <f t="shared" si="4"/>
        <v>29635256.062936157</v>
      </c>
      <c r="G37" s="15">
        <v>23708204.850348927</v>
      </c>
      <c r="H37" s="15">
        <v>5927051.212587232</v>
      </c>
      <c r="I37" s="11">
        <f t="shared" si="5"/>
        <v>4765039.999999999</v>
      </c>
      <c r="J37" s="15">
        <v>3812031.9999999995</v>
      </c>
      <c r="K37" s="15">
        <v>0</v>
      </c>
      <c r="L37" s="15">
        <v>953007.9999999999</v>
      </c>
      <c r="M37" s="15">
        <v>0</v>
      </c>
    </row>
    <row r="38" spans="1:13" ht="37.5" customHeight="1">
      <c r="A38" s="18">
        <v>5</v>
      </c>
      <c r="B38" s="16" t="s">
        <v>32</v>
      </c>
      <c r="C38" s="11">
        <f t="shared" si="2"/>
        <v>17360000</v>
      </c>
      <c r="D38" s="11">
        <f t="shared" si="3"/>
        <v>10146920</v>
      </c>
      <c r="E38" s="15">
        <v>6649638.9986233525</v>
      </c>
      <c r="F38" s="11">
        <f t="shared" si="4"/>
        <v>3497281.0013766475</v>
      </c>
      <c r="G38" s="15">
        <v>2797824.801101318</v>
      </c>
      <c r="H38" s="15">
        <v>699456.2002753295</v>
      </c>
      <c r="I38" s="11">
        <f t="shared" si="5"/>
        <v>7213080</v>
      </c>
      <c r="J38" s="15">
        <v>2992864</v>
      </c>
      <c r="K38" s="15">
        <v>2777600</v>
      </c>
      <c r="L38" s="15">
        <v>748216</v>
      </c>
      <c r="M38" s="15">
        <v>694400</v>
      </c>
    </row>
    <row r="39" spans="1:13" ht="36.75" customHeight="1">
      <c r="A39" s="18">
        <v>6</v>
      </c>
      <c r="B39" s="16" t="s">
        <v>33</v>
      </c>
      <c r="C39" s="11">
        <f t="shared" si="2"/>
        <v>89745600</v>
      </c>
      <c r="D39" s="11">
        <f t="shared" si="3"/>
        <v>58901640</v>
      </c>
      <c r="E39" s="15">
        <v>38600347.93088673</v>
      </c>
      <c r="F39" s="11">
        <f t="shared" si="4"/>
        <v>20301292.069113266</v>
      </c>
      <c r="G39" s="15">
        <v>10150646.034556633</v>
      </c>
      <c r="H39" s="15">
        <v>10150646.034556633</v>
      </c>
      <c r="I39" s="11">
        <f t="shared" si="5"/>
        <v>30843960</v>
      </c>
      <c r="J39" s="15">
        <v>6629980</v>
      </c>
      <c r="K39" s="15">
        <v>8792000</v>
      </c>
      <c r="L39" s="15">
        <v>6629980</v>
      </c>
      <c r="M39" s="15">
        <v>8792000</v>
      </c>
    </row>
    <row r="40" spans="1:13" ht="37.5" customHeight="1">
      <c r="A40" s="18">
        <v>7</v>
      </c>
      <c r="B40" s="16" t="s">
        <v>42</v>
      </c>
      <c r="C40" s="11">
        <f t="shared" si="2"/>
        <v>91000000</v>
      </c>
      <c r="D40" s="11">
        <f t="shared" si="3"/>
        <v>69361040</v>
      </c>
      <c r="E40" s="15">
        <v>45454766.23143518</v>
      </c>
      <c r="F40" s="11">
        <f t="shared" si="4"/>
        <v>23906273.76856482</v>
      </c>
      <c r="G40" s="15">
        <v>11953136.88428241</v>
      </c>
      <c r="H40" s="15">
        <v>11953136.88428241</v>
      </c>
      <c r="I40" s="11">
        <f t="shared" si="5"/>
        <v>21638960</v>
      </c>
      <c r="J40" s="15">
        <v>1719480</v>
      </c>
      <c r="K40" s="15">
        <v>9100000</v>
      </c>
      <c r="L40" s="15">
        <v>1719480</v>
      </c>
      <c r="M40" s="15">
        <v>9100000</v>
      </c>
    </row>
    <row r="41" spans="1:13" ht="35.25" customHeight="1">
      <c r="A41" s="18">
        <v>8</v>
      </c>
      <c r="B41" s="16" t="s">
        <v>34</v>
      </c>
      <c r="C41" s="11">
        <f t="shared" si="2"/>
        <v>32040000</v>
      </c>
      <c r="D41" s="11">
        <f t="shared" si="3"/>
        <v>20896960</v>
      </c>
      <c r="E41" s="15">
        <v>13694524.069241922</v>
      </c>
      <c r="F41" s="11">
        <f t="shared" si="4"/>
        <v>7202435.930758078</v>
      </c>
      <c r="G41" s="15">
        <v>3601217.965379039</v>
      </c>
      <c r="H41" s="15">
        <v>3601217.965379039</v>
      </c>
      <c r="I41" s="11">
        <f t="shared" si="5"/>
        <v>11143040</v>
      </c>
      <c r="J41" s="15">
        <v>2011520</v>
      </c>
      <c r="K41" s="15">
        <v>3560000</v>
      </c>
      <c r="L41" s="15">
        <v>2011520</v>
      </c>
      <c r="M41" s="15">
        <v>3560000</v>
      </c>
    </row>
    <row r="42" spans="1:13" ht="25.5" customHeight="1">
      <c r="A42" s="66" t="s">
        <v>23</v>
      </c>
      <c r="B42" s="67"/>
      <c r="C42" s="15">
        <f aca="true" t="shared" si="8" ref="C42:M42">C43+C44</f>
        <v>54432000</v>
      </c>
      <c r="D42" s="15">
        <f t="shared" si="8"/>
        <v>50233400</v>
      </c>
      <c r="E42" s="15">
        <f t="shared" si="8"/>
        <v>34550000</v>
      </c>
      <c r="F42" s="15">
        <f t="shared" si="8"/>
        <v>15683399.999999996</v>
      </c>
      <c r="G42" s="15">
        <f t="shared" si="8"/>
        <v>9665932.803879488</v>
      </c>
      <c r="H42" s="15">
        <f t="shared" si="8"/>
        <v>6017467.196120508</v>
      </c>
      <c r="I42" s="15">
        <f t="shared" si="8"/>
        <v>4198600</v>
      </c>
      <c r="J42" s="15">
        <f t="shared" si="8"/>
        <v>3358880.0000000005</v>
      </c>
      <c r="K42" s="15">
        <f t="shared" si="8"/>
        <v>0</v>
      </c>
      <c r="L42" s="15">
        <f t="shared" si="8"/>
        <v>839720.0000000001</v>
      </c>
      <c r="M42" s="15">
        <f t="shared" si="8"/>
        <v>0</v>
      </c>
    </row>
    <row r="43" spans="1:13" ht="37.5" customHeight="1">
      <c r="A43" s="18">
        <v>1</v>
      </c>
      <c r="B43" s="16" t="s">
        <v>40</v>
      </c>
      <c r="C43" s="11">
        <f t="shared" si="2"/>
        <v>21056000</v>
      </c>
      <c r="D43" s="11">
        <f t="shared" si="3"/>
        <v>19476520</v>
      </c>
      <c r="E43" s="15">
        <v>13395743.987068366</v>
      </c>
      <c r="F43" s="11">
        <f t="shared" si="4"/>
        <v>6080776.012931634</v>
      </c>
      <c r="G43" s="15">
        <v>4864620.810345307</v>
      </c>
      <c r="H43" s="15">
        <v>1216155.2025863267</v>
      </c>
      <c r="I43" s="11">
        <f t="shared" si="5"/>
        <v>1579480.0000000005</v>
      </c>
      <c r="J43" s="15">
        <v>1263584.0000000005</v>
      </c>
      <c r="K43" s="15">
        <v>0</v>
      </c>
      <c r="L43" s="15">
        <v>315896.0000000001</v>
      </c>
      <c r="M43" s="15">
        <v>0</v>
      </c>
    </row>
    <row r="44" spans="1:13" ht="36.75" customHeight="1">
      <c r="A44" s="18">
        <v>2</v>
      </c>
      <c r="B44" s="16" t="s">
        <v>42</v>
      </c>
      <c r="C44" s="11">
        <f t="shared" si="2"/>
        <v>33376000</v>
      </c>
      <c r="D44" s="11">
        <f t="shared" si="3"/>
        <v>30756880</v>
      </c>
      <c r="E44" s="15">
        <v>21154256.012931637</v>
      </c>
      <c r="F44" s="11">
        <f t="shared" si="4"/>
        <v>9602623.987068363</v>
      </c>
      <c r="G44" s="15">
        <v>4801311.993534181</v>
      </c>
      <c r="H44" s="15">
        <v>4801311.993534181</v>
      </c>
      <c r="I44" s="11">
        <f t="shared" si="5"/>
        <v>2619120</v>
      </c>
      <c r="J44" s="15">
        <v>2095296</v>
      </c>
      <c r="K44" s="15">
        <v>0</v>
      </c>
      <c r="L44" s="15">
        <v>523824</v>
      </c>
      <c r="M44" s="15">
        <v>0</v>
      </c>
    </row>
    <row r="45" spans="1:2" ht="15">
      <c r="A45" s="14"/>
      <c r="B45" s="14"/>
    </row>
    <row r="46" spans="1:2" ht="15">
      <c r="A46" s="14"/>
      <c r="B46" s="14"/>
    </row>
    <row r="50" spans="1:14" ht="29.25">
      <c r="A50" s="50" t="s">
        <v>43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</sheetData>
  <sheetProtection/>
  <mergeCells count="22">
    <mergeCell ref="A24:B24"/>
    <mergeCell ref="A13:B13"/>
    <mergeCell ref="A14:B14"/>
    <mergeCell ref="A50:N50"/>
    <mergeCell ref="A42:B42"/>
    <mergeCell ref="A33:B33"/>
    <mergeCell ref="I7:M7"/>
    <mergeCell ref="A7:A9"/>
    <mergeCell ref="J8:K8"/>
    <mergeCell ref="L8:M8"/>
    <mergeCell ref="H8:H9"/>
    <mergeCell ref="I8:I9"/>
    <mergeCell ref="K1:M1"/>
    <mergeCell ref="K2:M2"/>
    <mergeCell ref="B7:B9"/>
    <mergeCell ref="D7:D9"/>
    <mergeCell ref="E7:E9"/>
    <mergeCell ref="F8:F9"/>
    <mergeCell ref="G8:G9"/>
    <mergeCell ref="F7:H7"/>
    <mergeCell ref="A5:M5"/>
    <mergeCell ref="C7:C9"/>
  </mergeCells>
  <printOptions/>
  <pageMargins left="0.7874015748031497" right="0.7874015748031497" top="1.1811023622047245" bottom="0.3937007874015748" header="0.5118110236220472" footer="0.4724409448818898"/>
  <pageSetup firstPageNumber="23" useFirstPageNumber="1" horizontalDpi="600" verticalDpi="600" orientation="landscape" paperSize="9" scale="58" r:id="rId1"/>
  <headerFooter alignWithMargins="0">
    <oddHeader>&amp;C&amp;"Times New Roman,обычный"&amp;23&amp;P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lib7</cp:lastModifiedBy>
  <cp:lastPrinted>2015-07-17T09:37:21Z</cp:lastPrinted>
  <dcterms:created xsi:type="dcterms:W3CDTF">2011-06-17T08:10:01Z</dcterms:created>
  <dcterms:modified xsi:type="dcterms:W3CDTF">2015-07-20T07:43:43Z</dcterms:modified>
  <cp:category/>
  <cp:version/>
  <cp:contentType/>
  <cp:contentStatus/>
</cp:coreProperties>
</file>