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4230" windowWidth="11295" windowHeight="4200" activeTab="0"/>
  </bookViews>
  <sheets>
    <sheet name="Копейки" sheetId="1" r:id="rId1"/>
  </sheets>
  <definedNames>
    <definedName name="_xlnm.Print_Titles" localSheetId="0">'Копейки'!$12:$12</definedName>
    <definedName name="_xlnm.Print_Area" localSheetId="0">'Копейки'!$A$1:$U$185</definedName>
  </definedNames>
  <calcPr fullCalcOnLoad="1"/>
</workbook>
</file>

<file path=xl/sharedStrings.xml><?xml version="1.0" encoding="utf-8"?>
<sst xmlns="http://schemas.openxmlformats.org/spreadsheetml/2006/main" count="794" uniqueCount="335">
  <si>
    <t>№ п/п</t>
  </si>
  <si>
    <t>чел.</t>
  </si>
  <si>
    <t>Количество расселяемых жилых
помещений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</si>
  <si>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</si>
  <si>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</si>
  <si>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</si>
  <si>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</si>
  <si>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</si>
  <si>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руб.</t>
  </si>
  <si>
    <t>X</t>
  </si>
  <si>
    <t>16.12.2009</t>
  </si>
  <si>
    <t>номер</t>
  </si>
  <si>
    <t>дата</t>
  </si>
  <si>
    <t>всего</t>
  </si>
  <si>
    <t>Адрес
многоквартирного дома</t>
  </si>
  <si>
    <t>Общая площадь жилых
помещений многоквартирного дома</t>
  </si>
  <si>
    <t xml:space="preserve">Стоимость переселения граждан </t>
  </si>
  <si>
    <t>Число жителей, всего</t>
  </si>
  <si>
    <t>Число жителей, планируемых
 к переселению</t>
  </si>
  <si>
    <t>кв. м</t>
  </si>
  <si>
    <t>1.</t>
  </si>
  <si>
    <t>2.</t>
  </si>
  <si>
    <t>3.</t>
  </si>
  <si>
    <t>4.</t>
  </si>
  <si>
    <t>5.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</si>
  <si>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</si>
  <si>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</si>
  <si>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</si>
  <si>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</si>
  <si>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</si>
  <si>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</si>
  <si>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</si>
  <si>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</si>
  <si>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</si>
  <si>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</si>
  <si>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</si>
  <si>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</si>
  <si>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</si>
  <si>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</si>
  <si>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</si>
  <si>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</si>
  <si>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</si>
  <si>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</si>
  <si>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</si>
  <si>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</si>
  <si>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</si>
  <si>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</si>
  <si>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Планируемая дата  окончания
переселения (квартал, год)</t>
  </si>
  <si>
    <t>33.</t>
  </si>
  <si>
    <t>34.</t>
  </si>
  <si>
    <t>р.п. Вешкайма,                                                      ул. Энергетиков, д. 8</t>
  </si>
  <si>
    <t>р.п. Вешкайма,                                                      ул. Спортивная, д. 13</t>
  </si>
  <si>
    <t>11.</t>
  </si>
  <si>
    <t>19.</t>
  </si>
  <si>
    <t>20.</t>
  </si>
  <si>
    <t>03</t>
  </si>
  <si>
    <t>02</t>
  </si>
  <si>
    <t>г. Димитровград,                                                ул. 50 лет Октября, д. 191</t>
  </si>
  <si>
    <t>г. Димитровград,                                                  ул. 981 км, д. 1</t>
  </si>
  <si>
    <t>г. Димитровград,                                                  ул. 981 км, д. 2</t>
  </si>
  <si>
    <t>г. Димитровград,                                                  ул. 981 км, д. 4</t>
  </si>
  <si>
    <t>г. Димитровград,                                                  ул. 989 км, д. 4</t>
  </si>
  <si>
    <t>г. Ульяновск,                                                        пер. Хрустальный, д. 4</t>
  </si>
  <si>
    <t>г. Ульяновск,                                                         ул. Герасимова, д. 29</t>
  </si>
  <si>
    <t>г. Ульяновск,                                                         ул. Герасимова, д. 33</t>
  </si>
  <si>
    <t>г. Ульяновск,                                                         ул. Герасимова, д. 31</t>
  </si>
  <si>
    <t>г. Ульяновск,                                                       ул. Локомотивная, д. 128</t>
  </si>
  <si>
    <t>г. Ульяновск,                                                       ул. Лихачёва, д. 15</t>
  </si>
  <si>
    <t>г. Ульяновск,                                                        ул. Минина, д. 13</t>
  </si>
  <si>
    <t>г. Ульяновск,                                                            ул. Ростовская, д. 59</t>
  </si>
  <si>
    <t>г. Ульяновск,                                                            ул. Стасова, д. 25</t>
  </si>
  <si>
    <t>г. Ульяновск,                                                       ул. Красноармейская, д. 124</t>
  </si>
  <si>
    <t>35.</t>
  </si>
  <si>
    <t>36.</t>
  </si>
  <si>
    <t>37.</t>
  </si>
  <si>
    <t>р.п. Вешкайма,                                                      ул. Назарова, д. 45</t>
  </si>
  <si>
    <t>р.п. Вешкайма,                                                      ул. Назарова, д. 57</t>
  </si>
  <si>
    <t>24а</t>
  </si>
  <si>
    <t>27а</t>
  </si>
  <si>
    <t>28а</t>
  </si>
  <si>
    <t>г. Ульяновск,                                                         ул. 12 Сентября, д. 105</t>
  </si>
  <si>
    <t>г. Ульяновск,                                                         ул. Хваткова, д. 2б</t>
  </si>
  <si>
    <t>г. Ульяновск,                                                         ул. Хваткова, д. 6</t>
  </si>
  <si>
    <t>г. Новоульяновск,                                                         ул. Волжская, д. 27</t>
  </si>
  <si>
    <t>г. Новоульяновск,                                                         ул. Волжская, д. 29</t>
  </si>
  <si>
    <t>г. Новоульяновск,                                                         ул. Волжская, д. 31</t>
  </si>
  <si>
    <t>40.</t>
  </si>
  <si>
    <t>41.</t>
  </si>
  <si>
    <t>б/н</t>
  </si>
  <si>
    <t>IV кв. 2015 г.</t>
  </si>
  <si>
    <t>IV кв. 2016 г.</t>
  </si>
  <si>
    <t>г. Новоульяновск,                                                         ул. Комсомольская, д. 11</t>
  </si>
  <si>
    <t>г. Новоульяновск,                                                         ул. Ульяновская, д. 12</t>
  </si>
  <si>
    <t>7а</t>
  </si>
  <si>
    <t>6а</t>
  </si>
  <si>
    <t>25а</t>
  </si>
  <si>
    <t>26а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</si>
  <si>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</si>
  <si>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</si>
  <si>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</si>
  <si>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</si>
  <si>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</si>
  <si>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</si>
  <si>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</si>
  <si>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</si>
  <si>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</si>
  <si>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</si>
  <si>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</si>
  <si>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</si>
  <si>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</si>
  <si>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</si>
  <si>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</si>
  <si>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</si>
  <si>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</si>
  <si>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</si>
  <si>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</si>
  <si>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</si>
  <si>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</si>
  <si>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</si>
  <si>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</si>
  <si>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</si>
  <si>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</si>
  <si>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</si>
  <si>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</si>
  <si>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</si>
  <si>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Итого по муниципальному образованию «Вешкаймское городское поселение»</t>
  </si>
  <si>
    <t>Итого по муниципальному образованию «Новомайнское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</si>
  <si>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</si>
  <si>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«Новоспасское городское поселение»</t>
  </si>
  <si>
    <t>Итого по муниципальному образованию «Красносельское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</si>
  <si>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</si>
  <si>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«Большеключищенское сельское поселение»</t>
  </si>
  <si>
    <t>г. Димитровград,                                                  ул. Бурцева, д. 8</t>
  </si>
  <si>
    <t>г. Димитровград,                                                  ул. Власть Труда, д. 27</t>
  </si>
  <si>
    <t>г. Димитровград,                                                  ул. Прониной, д. 17</t>
  </si>
  <si>
    <t>г. Димитровград,                                                  ул. Севастопольская, д. 8</t>
  </si>
  <si>
    <t>Итого по муниципальному образованию «Новосёлкинское сельское поселение»</t>
  </si>
  <si>
    <t>Итого по муниципальному образованию «Зелёнорощинское сельское поселение»</t>
  </si>
  <si>
    <t>г. Димитровград,                                                  ул. Красноармейская, д. 48</t>
  </si>
  <si>
    <t>г. Димитровград,                                                  ул. Куйбышева, д. 209</t>
  </si>
  <si>
    <t>г. Димитровград,                                                  ул. Куйбышева, д. 224</t>
  </si>
  <si>
    <t>г. Димитровград,                                                  ул. Куйбышева, д. 237</t>
  </si>
  <si>
    <t>г. Димитровград,                                                  ул. Пушкина, д. 86</t>
  </si>
  <si>
    <t>г. Димитровград,                                                  ул. Самарская, д. 70</t>
  </si>
  <si>
    <t>г. Димитровград,                                                  ул. Тухачевского, д. 178</t>
  </si>
  <si>
    <t>г. Димитровград,                                                  ул. Шмидта, д. 1</t>
  </si>
  <si>
    <t>г. Ульяновск,                                                         ул. Авиационная, д. 1</t>
  </si>
  <si>
    <t>г. Ульяновск,                                                         ул. Авиационная, д. 2</t>
  </si>
  <si>
    <t>г. Димитровград,                                                  ул. Ангарская, д. 1</t>
  </si>
  <si>
    <t>г. Димитровград,                                                  ул. Байкальская, д. 2</t>
  </si>
  <si>
    <t>г. Димитровград,                                                  ул. Баумана, д. 16</t>
  </si>
  <si>
    <t>г. Димитровград,                                                  ул. Куйбышева, д. 196</t>
  </si>
  <si>
    <t>г. Димитровград,                                                  ул. Куйбышева, д. 207</t>
  </si>
  <si>
    <t>г. Димитровград,                                                  ул. Кулькова, д. 206</t>
  </si>
  <si>
    <t>г. Димитровград,                                                  ул. Хмельницкого, д. 106</t>
  </si>
  <si>
    <t>г. Димитровград,                                                  ул. Хмельницкого, д. 146а</t>
  </si>
  <si>
    <t>г. Ульяновск,                                                        пр-т Гая, д. 44</t>
  </si>
  <si>
    <t>п. Карамзина,                                                        ул. Южная, д. 1</t>
  </si>
  <si>
    <t>158/10</t>
  </si>
  <si>
    <t>62/11</t>
  </si>
  <si>
    <t>31а</t>
  </si>
  <si>
    <t>IV кв. 2017 г.</t>
  </si>
  <si>
    <t>III кв. 2017 г.</t>
  </si>
  <si>
    <t>IV кв. 2018 г.</t>
  </si>
  <si>
    <t>Итого по муниципальному образованию «город Димитровград»</t>
  </si>
  <si>
    <t>Итого по муниципальному образованию «город Ульяновск»</t>
  </si>
  <si>
    <t>6.</t>
  </si>
  <si>
    <t>7.</t>
  </si>
  <si>
    <t>38.</t>
  </si>
  <si>
    <t>39.</t>
  </si>
  <si>
    <t>58.</t>
  </si>
  <si>
    <t>59.</t>
  </si>
  <si>
    <t>60.</t>
  </si>
  <si>
    <t>55.</t>
  </si>
  <si>
    <t>с.  Вешкайма,                                                      ул. Советская, д. 94</t>
  </si>
  <si>
    <t>7/11</t>
  </si>
  <si>
    <t>28/10</t>
  </si>
  <si>
    <t>157/10</t>
  </si>
  <si>
    <t xml:space="preserve">    к Программе</t>
  </si>
  <si>
    <t>Документ,
подтверждающий
признание много-квартирного дома
аварийным</t>
  </si>
  <si>
    <t>за счёт средств областного 
бюджета Ульяновской области 
на долевое финансирование</t>
  </si>
  <si>
    <t>за счёт средств бюджетов муниципальных 
образований Ульяновской области 
на долевое финансирование</t>
  </si>
  <si>
    <t>Итого по этапу 2014 года, 
в том числе:</t>
  </si>
  <si>
    <t>р.п. Новоспасское, 
пл. Семашко, д. 17</t>
  </si>
  <si>
    <t>г. Инза, 
ул. Черняховского, д. 2А</t>
  </si>
  <si>
    <t>г. Инза, 
ул. Черняховского, д. 2Б</t>
  </si>
  <si>
    <t>с. Репьёвка, 
ул. Советская, д. 2</t>
  </si>
  <si>
    <t>Итого по муниципальному образованию «Инзенское 
городское поселение»</t>
  </si>
  <si>
    <t>с. Большие Ключищи, 
ул. Ленина, д. 4</t>
  </si>
  <si>
    <t>с. Большие Ключищи, 
ул. Ленина, д. 6</t>
  </si>
  <si>
    <t>р.п. Ишеевка, 
ул. Никонорова, д. 5</t>
  </si>
  <si>
    <t>г. Инза, 
пер. Заводской, д. 9</t>
  </si>
  <si>
    <t>г. Инза, 
пер. Заводской, д. 11</t>
  </si>
  <si>
    <t>г. Инза, 
ул. Герцена, д. 2</t>
  </si>
  <si>
    <t>г. Инза, 
ул. Герцена, д. 4</t>
  </si>
  <si>
    <t>г. Инза, 
ул. Герцена, д. 5</t>
  </si>
  <si>
    <t>г. Инза, 
ул. Карла Либкнехта, д. 2</t>
  </si>
  <si>
    <t>г. Инза, 
ул. Карла Либкнехта, д. 4</t>
  </si>
  <si>
    <t>г. Инза, 
ул. Карла Либкнехта, д. 5</t>
  </si>
  <si>
    <t>г. Инза, 
ул. Яна Лациса, д. 15</t>
  </si>
  <si>
    <t>р.п. Новая Майна, 
ул. Маширина, д. 13</t>
  </si>
  <si>
    <t>р.п. Новая Майна, 
ул. Маширина, д. 15</t>
  </si>
  <si>
    <t>р.п. Цемзавод, 
ул. Рабочая, д. 1</t>
  </si>
  <si>
    <t>р.п. Цемзавод, 
ул. Рабочая, д. 3</t>
  </si>
  <si>
    <t>р.п. Цемзавод, 
ул. Рабочая, д. 2</t>
  </si>
  <si>
    <t>р.п. Цемзавод, 
ул. Рабочая, д. 4</t>
  </si>
  <si>
    <t>р.п. Цемзавод, 
ул. Рабочая, д. 6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</si>
  <si>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</si>
  <si>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</si>
  <si>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Итого по муниципальному образованию «Барышское 
городское поселение»</t>
  </si>
  <si>
    <t>г. Барыш, 
ул. Гагарина, д. 11</t>
  </si>
  <si>
    <t>г. Барыш, 
пл. Гладышева, д. 8</t>
  </si>
  <si>
    <t>г. Барыш, 
ул. Ленина, д. 62</t>
  </si>
  <si>
    <t>р.п. Карсун, 
ул. Куйбышева, д. 19</t>
  </si>
  <si>
    <t>р.п. Карсун, 
ул. Куйбышева, д. 21</t>
  </si>
  <si>
    <t>р.п. Карсун, 
ул. Куйбышева, д. 23</t>
  </si>
  <si>
    <t>г. Инза, 
ул. Победы, д. 60</t>
  </si>
  <si>
    <t>г. Инза, 
ул. Рабочая, д. 3</t>
  </si>
  <si>
    <t>г. Инза, 
ул. Рабочая, д. 5</t>
  </si>
  <si>
    <t>р.п. Цемзавод, 
ул. Горная, д. 1</t>
  </si>
  <si>
    <t>р.п. Цемзавод, 
ул. Горького, д. 1</t>
  </si>
  <si>
    <t>р.п. Цемзавод, 
ул. Горького, д. 8</t>
  </si>
  <si>
    <t>р.п. Цемзавод, 
ул. Заводская, д. 9</t>
  </si>
  <si>
    <t>р.п. Цемзавод, 
ул. Заводская, д. 10</t>
  </si>
  <si>
    <t>р.п. Цемзавод, 
ул. Заводская, д. 1</t>
  </si>
  <si>
    <t>Итого по муниципальному образованию «Ишеевское 
городское поселение»</t>
  </si>
  <si>
    <t>р.п. Ишеевка, 
ул. Гагарина, д. 5</t>
  </si>
  <si>
    <t>Итого по муниципальному образованию «город Новоульяновск»</t>
  </si>
  <si>
    <t>р.п. Карсун, 
ул. Куйбышева, д. 25</t>
  </si>
  <si>
    <t>р.п. Карсун, 
ул. Куйбышева, д. 44</t>
  </si>
  <si>
    <t>Планируемая дата сноса 
многоквартирного дома (квартал, год)</t>
  </si>
  <si>
    <t>Итого по этапу 2014 года без финансовой поддержки Фонда</t>
  </si>
  <si>
    <t>р.п. Чуфарово, 
ул. Железной Дивизии, д. 9</t>
  </si>
  <si>
    <t>г. Барыш, 
ул. Фабричная, д. 12</t>
  </si>
  <si>
    <t>р.п. Цемзавод, 
ул. Кооперативная, д. 5</t>
  </si>
  <si>
    <t>р.п. Цемзавод, 
ул. Кооперативная, д. 6</t>
  </si>
  <si>
    <t>Итого по этапу 2016 года без финансовой поддержки Фонда</t>
  </si>
  <si>
    <t>Х</t>
  </si>
  <si>
    <t>Итого по этапу 2015 года без финансовой поддержки Фонда</t>
  </si>
  <si>
    <t>76.</t>
  </si>
  <si>
    <t>77.</t>
  </si>
  <si>
    <t>78.</t>
  </si>
  <si>
    <t>79.</t>
  </si>
  <si>
    <t>80.</t>
  </si>
  <si>
    <t>81.</t>
  </si>
  <si>
    <t>82.</t>
  </si>
  <si>
    <t>Итого по муниципальному образованию «Чуфаровское городское поселение»</t>
  </si>
  <si>
    <t>100.</t>
  </si>
  <si>
    <t>95.</t>
  </si>
  <si>
    <t>96.</t>
  </si>
  <si>
    <t>97.</t>
  </si>
  <si>
    <t>98.</t>
  </si>
  <si>
    <t>99.</t>
  </si>
  <si>
    <t>90.</t>
  </si>
  <si>
    <t>92.</t>
  </si>
  <si>
    <t>93.</t>
  </si>
  <si>
    <t>94.</t>
  </si>
  <si>
    <t>83.</t>
  </si>
  <si>
    <t>84.</t>
  </si>
  <si>
    <t>85.</t>
  </si>
  <si>
    <t>86.</t>
  </si>
  <si>
    <t>87.</t>
  </si>
  <si>
    <t>88.</t>
  </si>
  <si>
    <t>89.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</si>
  <si>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</si>
  <si>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</si>
  <si>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</si>
  <si>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</si>
  <si>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</si>
  <si>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</si>
  <si>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</si>
  <si>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</si>
  <si>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</si>
  <si>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</si>
  <si>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</si>
  <si>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</si>
  <si>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</si>
  <si>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</si>
  <si>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</si>
  <si>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</si>
  <si>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</si>
  <si>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Итого по этапу 2015 года   
с финансовой поддержкой Фонда</t>
  </si>
  <si>
    <t>Итого по этапу 2016 года  
с финансовой поддержкой Фонда</t>
  </si>
  <si>
    <t>Итого по этапу 2016 года, 
в том числе:</t>
  </si>
  <si>
    <t>Итого по муниципальному образованию «Карсунское 
городское поселение»</t>
  </si>
  <si>
    <t>г. Ульяновск,                                                        ул. Привокзальная, д. 5</t>
  </si>
  <si>
    <t>г. Ульяновск,                                                        ул. Привокзальная, д. 9</t>
  </si>
  <si>
    <t>г. Ульяновск,                                                        ул. Привокзальная, д. 21</t>
  </si>
  <si>
    <t>г. Ульяновск,                                                        ул. Привокзальная, д. 23</t>
  </si>
  <si>
    <t>с. Большие Ключищи, 
ул. Ульянова, д. 73</t>
  </si>
  <si>
    <t>122.</t>
  </si>
  <si>
    <t>123.</t>
  </si>
  <si>
    <t>124.</t>
  </si>
  <si>
    <t>г. Ульяновск,                                                       ул. Минина, д. 13</t>
  </si>
  <si>
    <t>67.</t>
  </si>
  <si>
    <t>118.</t>
  </si>
  <si>
    <t>119.</t>
  </si>
  <si>
    <t>120.</t>
  </si>
  <si>
    <t>121.</t>
  </si>
  <si>
    <t>57.</t>
  </si>
  <si>
    <t>125.</t>
  </si>
  <si>
    <t>Итого по Ульяновской области
за 2014-2017 годы с финансовой поддержкой Фонда</t>
  </si>
  <si>
    <t>дополнительные источники финансирования</t>
  </si>
  <si>
    <t>внебюджетные источники финансирования</t>
  </si>
  <si>
    <t>р.п. Вешкайма,                                                      пер. Назарова 1-й, д. 6</t>
  </si>
  <si>
    <t>с. Максимовка, 
ул. Максима Горького, д. 5</t>
  </si>
  <si>
    <t>г. Ульяновск,                                                         пос. УКСМ, д. 3</t>
  </si>
  <si>
    <t>г. Ульяновск,                                                         пос. УКСМ, д. 7</t>
  </si>
  <si>
    <t>г. Ульяновск,                                                         пос. УКСМ, д. 8</t>
  </si>
  <si>
    <t>пос. Новосёлки, 
ул. Октябрьская, д. 10</t>
  </si>
  <si>
    <t>с. Новочеремшанск, 
ул. Зелёная, д. 9</t>
  </si>
  <si>
    <t>с. Новочеремшанск, 
ул. Зелёная, д. 2</t>
  </si>
  <si>
    <t>с. Криуши,                                                                      ул. Затон, д. 13</t>
  </si>
  <si>
    <t>с. Криуши,                                                                      ул. Затон, д. 15</t>
  </si>
  <si>
    <t>с. Криуши,                                                                      ул. Затон, д. 33</t>
  </si>
  <si>
    <t xml:space="preserve">за счёт средств государственной                  корпорации – Фонда содействия                             
 реформированию жилищно-коммунального  хозяйства (далее – Фонд)
</t>
  </si>
  <si>
    <t>пос. Зелёная Роща, 
ул. Новый квартал, д. 10</t>
  </si>
  <si>
    <t>пос. Зелёная Роща, 
ул. Новый квартал, д. 11</t>
  </si>
  <si>
    <t>пос. Зелёная Роща, 
ул. Новый квартал, д. 12</t>
  </si>
  <si>
    <t>г. Ульяновск,                                                         пос. УКСМ, д. 2</t>
  </si>
  <si>
    <t>р.п. Ишеевка, 
ул. Луговая, д. 20</t>
  </si>
  <si>
    <t>126.</t>
  </si>
  <si>
    <t xml:space="preserve">АДРЕСНЫЙ ПЕРЕЧЕНЬ
 многоквартирных домов, признанных до 01 января 2012 года 
в установленном порядке  аварийными  и подлежащими сносу или реконструкции                                                                                   в связи с физическим износом в процессе их эксплуатации                                                     
</t>
  </si>
  <si>
    <t>127.</t>
  </si>
  <si>
    <t xml:space="preserve">   «ПРИЛОЖЕНИЕ № 1</t>
  </si>
  <si>
    <t>г. Инза, 
ул. Молодёжная, д. 14</t>
  </si>
  <si>
    <t>Итого по Ульяновской области
за 2014-2017 годы без финансовой поддержки Фонда</t>
  </si>
  <si>
    <t>91.</t>
  </si>
  <si>
    <t xml:space="preserve">Итого по муниципальному образованию «Ишеевское городское поселение»
</t>
  </si>
  <si>
    <t>с. Криуши,                                                                      ул. Затон, д. 38</t>
  </si>
  <si>
    <t>Итого по муниципальному образованию «Инзенское городское поселение»</t>
  </si>
  <si>
    <t>__________________________________________</t>
  </si>
  <si>
    <t>Итого по Ульяновской области
за 2014-2017 годы,                                       в том числе:</t>
  </si>
  <si>
    <t>Итого по этапу 2014 года  с финансовой поддержкой Фонда</t>
  </si>
  <si>
    <t>Итого по этапу 2015 года, 
в том числе: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</si>
</sst>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###\ ###\ ###\ ##0.00"/>
    <numFmt numFmtId="175" formatCode="#####\ ###\ ###\ ##0.00"/>
    <numFmt numFmtId="176" formatCode="##\ ###\ ###\ ##0.00"/>
    <numFmt numFmtId="177" formatCode="###.0\ ###\ ###\ ##0"/>
    <numFmt numFmtId="178" formatCode="###.00\ ###\ ###\ ##0"/>
    <numFmt numFmtId="179" formatCode="###.000\ ###\ ###\ ##0"/>
    <numFmt numFmtId="180" formatCode="###.\ ###\ ###\ ##0"/>
    <numFmt numFmtId="181" formatCode="###.###\ ###\ ##0"/>
    <numFmt numFmtId="182" formatCode="###.##\ ###\ ##0"/>
    <numFmt numFmtId="183" formatCode="###.#\ ###\ ##0"/>
    <numFmt numFmtId="184" formatCode="######\ ###\ ###\ ##0.00"/>
    <numFmt numFmtId="185" formatCode="[$-FC19]d\ mmmm\ yyyy\ &quot;г.&quot;"/>
    <numFmt numFmtId="186" formatCode="#\ ###\ ###\ ##0.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#,##0.0000000000000000"/>
    <numFmt numFmtId="217" formatCode="#,##0.00000000000000000"/>
    <numFmt numFmtId="218" formatCode="#,##0.000000000000000000"/>
    <numFmt numFmtId="219" formatCode="0.000000000"/>
    <numFmt numFmtId="220" formatCode="0.00000000"/>
    <numFmt numFmtId="221" formatCode="0.0000000"/>
    <numFmt numFmtId="222" formatCode="0.000000"/>
    <numFmt numFmtId="223" formatCode="0.00000"/>
    <numFmt numFmtId="224" formatCode="0.0000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/>
    </xf>
    <xf numFmtId="4" fontId="8" fillId="33" borderId="1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3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3" fontId="10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173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justify"/>
    </xf>
    <xf numFmtId="0" fontId="7" fillId="33" borderId="0" xfId="0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top"/>
    </xf>
    <xf numFmtId="14" fontId="8" fillId="33" borderId="10" xfId="0" applyNumberFormat="1" applyFont="1" applyFill="1" applyBorder="1" applyAlignment="1">
      <alignment horizontal="center" vertical="top"/>
    </xf>
    <xf numFmtId="172" fontId="8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 quotePrefix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 quotePrefix="1">
      <alignment horizontal="center" vertical="top"/>
    </xf>
    <xf numFmtId="172" fontId="8" fillId="33" borderId="10" xfId="0" applyNumberFormat="1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top"/>
    </xf>
    <xf numFmtId="3" fontId="8" fillId="33" borderId="13" xfId="0" applyNumberFormat="1" applyFont="1" applyFill="1" applyBorder="1" applyAlignment="1">
      <alignment horizontal="center" vertical="top"/>
    </xf>
    <xf numFmtId="4" fontId="8" fillId="33" borderId="13" xfId="0" applyNumberFormat="1" applyFont="1" applyFill="1" applyBorder="1" applyAlignment="1">
      <alignment horizontal="center" vertical="top"/>
    </xf>
    <xf numFmtId="0" fontId="8" fillId="33" borderId="14" xfId="0" applyFont="1" applyFill="1" applyBorder="1" applyAlignment="1" quotePrefix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center" vertical="top" shrinkToFit="1"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vertical="top"/>
    </xf>
    <xf numFmtId="3" fontId="8" fillId="33" borderId="0" xfId="0" applyNumberFormat="1" applyFont="1" applyFill="1" applyBorder="1" applyAlignment="1">
      <alignment horizontal="center" vertical="top"/>
    </xf>
    <xf numFmtId="4" fontId="8" fillId="33" borderId="0" xfId="0" applyNumberFormat="1" applyFont="1" applyFill="1" applyBorder="1" applyAlignment="1">
      <alignment horizontal="center" vertical="top"/>
    </xf>
    <xf numFmtId="4" fontId="12" fillId="33" borderId="0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16" fontId="8" fillId="33" borderId="10" xfId="0" applyNumberFormat="1" applyFont="1" applyFill="1" applyBorder="1" applyAlignment="1" quotePrefix="1">
      <alignment horizontal="center" vertical="top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 quotePrefix="1">
      <alignment horizontal="center" vertical="top"/>
    </xf>
    <xf numFmtId="14" fontId="8" fillId="33" borderId="0" xfId="0" applyNumberFormat="1" applyFont="1" applyFill="1" applyBorder="1" applyAlignment="1">
      <alignment horizontal="center" vertical="top"/>
    </xf>
    <xf numFmtId="172" fontId="8" fillId="33" borderId="0" xfId="0" applyNumberFormat="1" applyFont="1" applyFill="1" applyBorder="1" applyAlignment="1">
      <alignment horizontal="center" vertical="top" wrapText="1"/>
    </xf>
    <xf numFmtId="4" fontId="10" fillId="33" borderId="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top" shrinkToFit="1"/>
    </xf>
    <xf numFmtId="0" fontId="15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 quotePrefix="1">
      <alignment horizontal="center" vertical="top"/>
    </xf>
    <xf numFmtId="14" fontId="8" fillId="33" borderId="15" xfId="0" applyNumberFormat="1" applyFont="1" applyFill="1" applyBorder="1" applyAlignment="1">
      <alignment horizontal="center" vertical="top"/>
    </xf>
    <xf numFmtId="172" fontId="8" fillId="33" borderId="15" xfId="0" applyNumberFormat="1" applyFont="1" applyFill="1" applyBorder="1" applyAlignment="1">
      <alignment horizontal="center" vertical="top" wrapText="1"/>
    </xf>
    <xf numFmtId="3" fontId="8" fillId="33" borderId="15" xfId="0" applyNumberFormat="1" applyFont="1" applyFill="1" applyBorder="1" applyAlignment="1">
      <alignment horizontal="center" vertical="top"/>
    </xf>
    <xf numFmtId="4" fontId="8" fillId="33" borderId="15" xfId="0" applyNumberFormat="1" applyFont="1" applyFill="1" applyBorder="1" applyAlignment="1">
      <alignment horizontal="center" vertical="top"/>
    </xf>
    <xf numFmtId="4" fontId="10" fillId="33" borderId="15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8" fillId="33" borderId="10" xfId="0" applyFont="1" applyFill="1" applyBorder="1" applyAlignment="1" quotePrefix="1">
      <alignment horizontal="left" vertical="top" wrapText="1"/>
    </xf>
    <xf numFmtId="0" fontId="8" fillId="33" borderId="10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textRotation="90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J189"/>
  <sheetViews>
    <sheetView tabSelected="1" zoomScale="75" zoomScaleNormal="75" zoomScaleSheetLayoutView="70" workbookViewId="0" topLeftCell="A145">
      <selection activeCell="P151" sqref="P151"/>
    </sheetView>
  </sheetViews>
  <sheetFormatPr defaultColWidth="9.00390625" defaultRowHeight="12.75"/>
  <cols>
    <col min="1" max="1" width="4.875" style="11" customWidth="1"/>
    <col min="2" max="2" width="30.125" style="12" customWidth="1"/>
    <col min="3" max="3" width="6.25390625" style="13" customWidth="1"/>
    <col min="4" max="4" width="11.125" style="6" customWidth="1"/>
    <col min="5" max="6" width="7.00390625" style="6" customWidth="1"/>
    <col min="7" max="7" width="7.25390625" style="6" customWidth="1"/>
    <col min="8" max="8" width="7.375" style="6" customWidth="1"/>
    <col min="9" max="9" width="9.875" style="6" customWidth="1"/>
    <col min="10" max="11" width="6.00390625" style="6" customWidth="1"/>
    <col min="12" max="12" width="6.125" style="6" customWidth="1"/>
    <col min="13" max="13" width="9.375" style="14" customWidth="1"/>
    <col min="14" max="14" width="10.00390625" style="6" customWidth="1"/>
    <col min="15" max="15" width="9.75390625" style="6" customWidth="1"/>
    <col min="16" max="16" width="17.25390625" style="6" customWidth="1"/>
    <col min="17" max="17" width="15.00390625" style="6" customWidth="1"/>
    <col min="18" max="18" width="14.75390625" style="6" customWidth="1"/>
    <col min="19" max="19" width="14.375" style="6" customWidth="1"/>
    <col min="20" max="20" width="5.75390625" style="6" customWidth="1"/>
    <col min="21" max="21" width="14.00390625" style="15" customWidth="1"/>
    <col min="22" max="25" width="9.125" style="1" hidden="1" customWidth="1"/>
    <col min="26" max="16384" width="9.125" style="1" customWidth="1"/>
  </cols>
  <sheetData>
    <row r="1" spans="17:21" ht="27.75">
      <c r="Q1" s="16"/>
      <c r="R1" s="105" t="s">
        <v>324</v>
      </c>
      <c r="S1" s="105"/>
      <c r="T1" s="105"/>
      <c r="U1" s="105"/>
    </row>
    <row r="2" spans="17:21" ht="14.25" customHeight="1">
      <c r="Q2" s="16"/>
      <c r="R2" s="51"/>
      <c r="S2" s="52"/>
      <c r="T2" s="52"/>
      <c r="U2" s="53"/>
    </row>
    <row r="3" spans="1:21" s="4" customFormat="1" ht="27.75" customHeight="1">
      <c r="A3" s="17"/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0"/>
      <c r="P3" s="20"/>
      <c r="Q3" s="20"/>
      <c r="R3" s="106" t="s">
        <v>178</v>
      </c>
      <c r="S3" s="106"/>
      <c r="T3" s="106"/>
      <c r="U3" s="106"/>
    </row>
    <row r="4" spans="1:21" s="4" customFormat="1" ht="27.75" customHeight="1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74"/>
      <c r="S4" s="74"/>
      <c r="T4" s="74"/>
      <c r="U4" s="74"/>
    </row>
    <row r="5" spans="14:21" ht="39" customHeight="1">
      <c r="N5" s="107"/>
      <c r="O5" s="108"/>
      <c r="P5" s="108"/>
      <c r="Q5" s="108"/>
      <c r="R5" s="108"/>
      <c r="S5" s="108"/>
      <c r="T5" s="108"/>
      <c r="U5" s="108"/>
    </row>
    <row r="6" spans="1:21" ht="112.5" customHeight="1">
      <c r="A6" s="109" t="s">
        <v>322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ht="15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4"/>
      <c r="O7" s="24"/>
      <c r="P7" s="24"/>
      <c r="Q7" s="24"/>
      <c r="R7" s="24"/>
      <c r="S7" s="24"/>
      <c r="T7" s="24"/>
      <c r="U7" s="26"/>
    </row>
    <row r="8" spans="1:21" ht="56.25" customHeight="1">
      <c r="A8" s="99" t="s">
        <v>0</v>
      </c>
      <c r="B8" s="99" t="s">
        <v>14</v>
      </c>
      <c r="C8" s="95" t="s">
        <v>179</v>
      </c>
      <c r="D8" s="96"/>
      <c r="E8" s="102" t="s">
        <v>47</v>
      </c>
      <c r="F8" s="102" t="s">
        <v>230</v>
      </c>
      <c r="G8" s="102" t="s">
        <v>17</v>
      </c>
      <c r="H8" s="102" t="s">
        <v>18</v>
      </c>
      <c r="I8" s="102" t="s">
        <v>15</v>
      </c>
      <c r="J8" s="99" t="s">
        <v>2</v>
      </c>
      <c r="K8" s="93"/>
      <c r="L8" s="93"/>
      <c r="M8" s="99" t="s">
        <v>7</v>
      </c>
      <c r="N8" s="93"/>
      <c r="O8" s="93"/>
      <c r="P8" s="94" t="s">
        <v>16</v>
      </c>
      <c r="Q8" s="94"/>
      <c r="R8" s="94"/>
      <c r="S8" s="94"/>
      <c r="T8" s="94"/>
      <c r="U8" s="94"/>
    </row>
    <row r="9" spans="1:21" ht="23.25" customHeight="1">
      <c r="A9" s="112"/>
      <c r="B9" s="112"/>
      <c r="C9" s="97"/>
      <c r="D9" s="98"/>
      <c r="E9" s="103"/>
      <c r="F9" s="103"/>
      <c r="G9" s="103"/>
      <c r="H9" s="103"/>
      <c r="I9" s="103"/>
      <c r="J9" s="92" t="s">
        <v>13</v>
      </c>
      <c r="K9" s="94" t="s">
        <v>4</v>
      </c>
      <c r="L9" s="93"/>
      <c r="M9" s="100" t="s">
        <v>13</v>
      </c>
      <c r="N9" s="94" t="s">
        <v>4</v>
      </c>
      <c r="O9" s="93"/>
      <c r="P9" s="92" t="s">
        <v>13</v>
      </c>
      <c r="Q9" s="94" t="s">
        <v>4</v>
      </c>
      <c r="R9" s="94"/>
      <c r="S9" s="94"/>
      <c r="T9" s="94"/>
      <c r="U9" s="94"/>
    </row>
    <row r="10" spans="1:21" ht="204.75" customHeight="1">
      <c r="A10" s="112"/>
      <c r="B10" s="112"/>
      <c r="C10" s="113" t="s">
        <v>11</v>
      </c>
      <c r="D10" s="113" t="s">
        <v>12</v>
      </c>
      <c r="E10" s="103"/>
      <c r="F10" s="103"/>
      <c r="G10" s="103"/>
      <c r="H10" s="103"/>
      <c r="I10" s="103"/>
      <c r="J10" s="93"/>
      <c r="K10" s="27" t="s">
        <v>5</v>
      </c>
      <c r="L10" s="27" t="s">
        <v>6</v>
      </c>
      <c r="M10" s="101"/>
      <c r="N10" s="27" t="s">
        <v>5</v>
      </c>
      <c r="O10" s="27" t="s">
        <v>6</v>
      </c>
      <c r="P10" s="93"/>
      <c r="Q10" s="27" t="s">
        <v>315</v>
      </c>
      <c r="R10" s="27" t="s">
        <v>180</v>
      </c>
      <c r="S10" s="27" t="s">
        <v>181</v>
      </c>
      <c r="T10" s="27" t="s">
        <v>302</v>
      </c>
      <c r="U10" s="27" t="s">
        <v>303</v>
      </c>
    </row>
    <row r="11" spans="1:21" s="3" customFormat="1" ht="19.5" customHeight="1">
      <c r="A11" s="112"/>
      <c r="B11" s="112"/>
      <c r="C11" s="104"/>
      <c r="D11" s="104"/>
      <c r="E11" s="104"/>
      <c r="F11" s="104"/>
      <c r="G11" s="44" t="s">
        <v>1</v>
      </c>
      <c r="H11" s="44" t="s">
        <v>1</v>
      </c>
      <c r="I11" s="44" t="s">
        <v>19</v>
      </c>
      <c r="J11" s="44" t="s">
        <v>3</v>
      </c>
      <c r="K11" s="44" t="s">
        <v>3</v>
      </c>
      <c r="L11" s="44" t="s">
        <v>3</v>
      </c>
      <c r="M11" s="28" t="s">
        <v>19</v>
      </c>
      <c r="N11" s="44" t="s">
        <v>19</v>
      </c>
      <c r="O11" s="44" t="s">
        <v>19</v>
      </c>
      <c r="P11" s="44" t="s">
        <v>8</v>
      </c>
      <c r="Q11" s="44" t="s">
        <v>8</v>
      </c>
      <c r="R11" s="44" t="s">
        <v>8</v>
      </c>
      <c r="S11" s="29" t="s">
        <v>8</v>
      </c>
      <c r="T11" s="29" t="s">
        <v>8</v>
      </c>
      <c r="U11" s="44" t="s">
        <v>8</v>
      </c>
    </row>
    <row r="12" spans="1:21" s="2" customFormat="1" ht="19.5" customHeight="1">
      <c r="A12" s="72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28">
        <v>13</v>
      </c>
      <c r="N12" s="72">
        <v>14</v>
      </c>
      <c r="O12" s="72">
        <v>15</v>
      </c>
      <c r="P12" s="72">
        <v>16</v>
      </c>
      <c r="Q12" s="72">
        <v>17</v>
      </c>
      <c r="R12" s="72">
        <v>18</v>
      </c>
      <c r="S12" s="72">
        <v>19</v>
      </c>
      <c r="T12" s="72">
        <v>20</v>
      </c>
      <c r="U12" s="72">
        <v>21</v>
      </c>
    </row>
    <row r="13" spans="1:36" s="58" customFormat="1" ht="44.25" customHeight="1">
      <c r="A13" s="87" t="s">
        <v>332</v>
      </c>
      <c r="B13" s="88"/>
      <c r="C13" s="45" t="s">
        <v>9</v>
      </c>
      <c r="D13" s="45" t="s">
        <v>9</v>
      </c>
      <c r="E13" s="45" t="s">
        <v>9</v>
      </c>
      <c r="F13" s="45" t="s">
        <v>9</v>
      </c>
      <c r="G13" s="7">
        <v>2630</v>
      </c>
      <c r="H13" s="7">
        <f aca="true" t="shared" si="0" ref="H13:O13">H14+H15</f>
        <v>2630</v>
      </c>
      <c r="I13" s="5">
        <f t="shared" si="0"/>
        <v>45722.01</v>
      </c>
      <c r="J13" s="7">
        <f t="shared" si="0"/>
        <v>1041</v>
      </c>
      <c r="K13" s="7">
        <f t="shared" si="0"/>
        <v>622</v>
      </c>
      <c r="L13" s="7">
        <f t="shared" si="0"/>
        <v>419</v>
      </c>
      <c r="M13" s="5">
        <f t="shared" si="0"/>
        <v>40190.79</v>
      </c>
      <c r="N13" s="5">
        <f t="shared" si="0"/>
        <v>23985.66</v>
      </c>
      <c r="O13" s="5">
        <f t="shared" si="0"/>
        <v>16205.13</v>
      </c>
      <c r="P13" s="5">
        <f aca="true" t="shared" si="1" ref="P13:U13">P14+P15</f>
        <v>1459687173.18</v>
      </c>
      <c r="Q13" s="5">
        <f t="shared" si="1"/>
        <v>775573850.5899999</v>
      </c>
      <c r="R13" s="5">
        <f t="shared" si="1"/>
        <v>398731051.75</v>
      </c>
      <c r="S13" s="5">
        <f t="shared" si="1"/>
        <v>253155078.83999997</v>
      </c>
      <c r="T13" s="5">
        <f t="shared" si="1"/>
        <v>0</v>
      </c>
      <c r="U13" s="5">
        <f t="shared" si="1"/>
        <v>32227192</v>
      </c>
      <c r="V13" s="55"/>
      <c r="W13" s="55"/>
      <c r="X13" s="56"/>
      <c r="Y13" s="56"/>
      <c r="Z13" s="56"/>
      <c r="AA13" s="56"/>
      <c r="AB13" s="56"/>
      <c r="AC13" s="56"/>
      <c r="AD13" s="56"/>
      <c r="AE13" s="56"/>
      <c r="AF13" s="56"/>
      <c r="AG13" s="85"/>
      <c r="AH13" s="86"/>
      <c r="AI13" s="57"/>
      <c r="AJ13" s="57"/>
    </row>
    <row r="14" spans="1:21" s="49" customFormat="1" ht="45" customHeight="1">
      <c r="A14" s="87" t="s">
        <v>301</v>
      </c>
      <c r="B14" s="88"/>
      <c r="C14" s="45" t="s">
        <v>9</v>
      </c>
      <c r="D14" s="45" t="s">
        <v>9</v>
      </c>
      <c r="E14" s="73" t="s">
        <v>9</v>
      </c>
      <c r="F14" s="45" t="s">
        <v>9</v>
      </c>
      <c r="G14" s="7">
        <v>2474</v>
      </c>
      <c r="H14" s="7">
        <f>H17+H75+H130</f>
        <v>2474</v>
      </c>
      <c r="I14" s="5">
        <f aca="true" t="shared" si="2" ref="I14:U14">I17+I75+I130</f>
        <v>41631.450000000004</v>
      </c>
      <c r="J14" s="7">
        <f t="shared" si="2"/>
        <v>973</v>
      </c>
      <c r="K14" s="7">
        <f t="shared" si="2"/>
        <v>582</v>
      </c>
      <c r="L14" s="7">
        <f t="shared" si="2"/>
        <v>391</v>
      </c>
      <c r="M14" s="5">
        <f t="shared" si="2"/>
        <v>37197.41</v>
      </c>
      <c r="N14" s="5">
        <f t="shared" si="2"/>
        <v>22357.54</v>
      </c>
      <c r="O14" s="5">
        <f t="shared" si="2"/>
        <v>14839.869999999999</v>
      </c>
      <c r="P14" s="5">
        <f t="shared" si="2"/>
        <v>1378861359.38</v>
      </c>
      <c r="Q14" s="5">
        <f t="shared" si="2"/>
        <v>775573850.5899999</v>
      </c>
      <c r="R14" s="5">
        <f t="shared" si="2"/>
        <v>356283234.35</v>
      </c>
      <c r="S14" s="5">
        <f t="shared" si="2"/>
        <v>245343874.43999997</v>
      </c>
      <c r="T14" s="5">
        <f t="shared" si="2"/>
        <v>0</v>
      </c>
      <c r="U14" s="5">
        <f t="shared" si="2"/>
        <v>1660400</v>
      </c>
    </row>
    <row r="15" spans="1:21" s="49" customFormat="1" ht="45" customHeight="1">
      <c r="A15" s="87" t="s">
        <v>326</v>
      </c>
      <c r="B15" s="88"/>
      <c r="C15" s="45" t="s">
        <v>9</v>
      </c>
      <c r="D15" s="45" t="s">
        <v>9</v>
      </c>
      <c r="E15" s="45" t="s">
        <v>9</v>
      </c>
      <c r="F15" s="45" t="s">
        <v>9</v>
      </c>
      <c r="G15" s="7">
        <f aca="true" t="shared" si="3" ref="G15:P15">G73+G124+G174</f>
        <v>156</v>
      </c>
      <c r="H15" s="7">
        <f t="shared" si="3"/>
        <v>156</v>
      </c>
      <c r="I15" s="5">
        <f t="shared" si="3"/>
        <v>4090.5600000000004</v>
      </c>
      <c r="J15" s="7">
        <f t="shared" si="3"/>
        <v>68</v>
      </c>
      <c r="K15" s="7">
        <f t="shared" si="3"/>
        <v>40</v>
      </c>
      <c r="L15" s="7">
        <f t="shared" si="3"/>
        <v>28</v>
      </c>
      <c r="M15" s="5">
        <f t="shared" si="3"/>
        <v>2993.38</v>
      </c>
      <c r="N15" s="5">
        <f t="shared" si="3"/>
        <v>1628.12</v>
      </c>
      <c r="O15" s="5">
        <f t="shared" si="3"/>
        <v>1365.26</v>
      </c>
      <c r="P15" s="5">
        <f t="shared" si="3"/>
        <v>80825813.8</v>
      </c>
      <c r="Q15" s="5">
        <v>0</v>
      </c>
      <c r="R15" s="5">
        <f>R73+R124+R174</f>
        <v>42447817.4</v>
      </c>
      <c r="S15" s="5">
        <f>S73+S124+S174</f>
        <v>7811204.4</v>
      </c>
      <c r="T15" s="5">
        <f>T73+T124+T174</f>
        <v>0</v>
      </c>
      <c r="U15" s="5">
        <f>U73+U124+U174</f>
        <v>30566792</v>
      </c>
    </row>
    <row r="16" spans="1:21" s="2" customFormat="1" ht="32.25" customHeight="1">
      <c r="A16" s="87" t="s">
        <v>182</v>
      </c>
      <c r="B16" s="88"/>
      <c r="C16" s="8" t="s">
        <v>9</v>
      </c>
      <c r="D16" s="8" t="s">
        <v>9</v>
      </c>
      <c r="E16" s="8" t="s">
        <v>9</v>
      </c>
      <c r="F16" s="8" t="s">
        <v>9</v>
      </c>
      <c r="G16" s="7">
        <f>G17+G71</f>
        <v>1290</v>
      </c>
      <c r="H16" s="7">
        <f>H17+H71</f>
        <v>1138</v>
      </c>
      <c r="I16" s="5">
        <f>I17+I71</f>
        <v>18603.540000000005</v>
      </c>
      <c r="J16" s="7">
        <f aca="true" t="shared" si="4" ref="J16:U16">J17+J71</f>
        <v>412</v>
      </c>
      <c r="K16" s="7">
        <f t="shared" si="4"/>
        <v>237</v>
      </c>
      <c r="L16" s="7">
        <f t="shared" si="4"/>
        <v>175</v>
      </c>
      <c r="M16" s="5">
        <f t="shared" si="4"/>
        <v>16261.310000000003</v>
      </c>
      <c r="N16" s="5">
        <f t="shared" si="4"/>
        <v>9413.880000000001</v>
      </c>
      <c r="O16" s="5">
        <f t="shared" si="4"/>
        <v>6847.43</v>
      </c>
      <c r="P16" s="5">
        <f t="shared" si="4"/>
        <v>623136611.3</v>
      </c>
      <c r="Q16" s="5">
        <f t="shared" si="4"/>
        <v>219347772.39</v>
      </c>
      <c r="R16" s="5">
        <f t="shared" si="4"/>
        <v>223195112.74</v>
      </c>
      <c r="S16" s="5">
        <f t="shared" si="4"/>
        <v>166655974.17</v>
      </c>
      <c r="T16" s="5">
        <f t="shared" si="4"/>
        <v>0</v>
      </c>
      <c r="U16" s="5">
        <f t="shared" si="4"/>
        <v>13937752</v>
      </c>
    </row>
    <row r="17" spans="1:21" s="2" customFormat="1" ht="33.75" customHeight="1">
      <c r="A17" s="87" t="s">
        <v>333</v>
      </c>
      <c r="B17" s="88"/>
      <c r="C17" s="8" t="s">
        <v>9</v>
      </c>
      <c r="D17" s="8" t="s">
        <v>9</v>
      </c>
      <c r="E17" s="8" t="s">
        <v>9</v>
      </c>
      <c r="F17" s="8" t="s">
        <v>9</v>
      </c>
      <c r="G17" s="7">
        <f>G18+G22+G26+G28+G30+G33+G37+G40+G54</f>
        <v>1259</v>
      </c>
      <c r="H17" s="7">
        <f>H18+H22+H26+H28+H30+H33+H37+H40+H54</f>
        <v>1107</v>
      </c>
      <c r="I17" s="5">
        <f>I18+I22+I26+I28+I30+I33+I37+I40+I54</f>
        <v>18209.200000000004</v>
      </c>
      <c r="J17" s="7">
        <f aca="true" t="shared" si="5" ref="J17:U17">J18+J22+J26+J28+J30+J33+J37+J40+J54</f>
        <v>404</v>
      </c>
      <c r="K17" s="7">
        <f t="shared" si="5"/>
        <v>229</v>
      </c>
      <c r="L17" s="7">
        <f t="shared" si="5"/>
        <v>175</v>
      </c>
      <c r="M17" s="5">
        <f t="shared" si="5"/>
        <v>15866.970000000003</v>
      </c>
      <c r="N17" s="5">
        <f t="shared" si="5"/>
        <v>9019.54</v>
      </c>
      <c r="O17" s="5">
        <f t="shared" si="5"/>
        <v>6847.43</v>
      </c>
      <c r="P17" s="5">
        <f t="shared" si="5"/>
        <v>610859259.3</v>
      </c>
      <c r="Q17" s="5">
        <f t="shared" si="5"/>
        <v>219347772.39</v>
      </c>
      <c r="R17" s="5">
        <f t="shared" si="5"/>
        <v>223195112.74</v>
      </c>
      <c r="S17" s="5">
        <f t="shared" si="5"/>
        <v>166655974.17</v>
      </c>
      <c r="T17" s="5">
        <f t="shared" si="5"/>
        <v>0</v>
      </c>
      <c r="U17" s="5">
        <f t="shared" si="5"/>
        <v>1660400</v>
      </c>
    </row>
    <row r="18" spans="1:21" ht="45" customHeight="1">
      <c r="A18" s="87" t="s">
        <v>125</v>
      </c>
      <c r="B18" s="88"/>
      <c r="C18" s="8" t="s">
        <v>9</v>
      </c>
      <c r="D18" s="8" t="s">
        <v>9</v>
      </c>
      <c r="E18" s="8" t="s">
        <v>9</v>
      </c>
      <c r="F18" s="8" t="s">
        <v>9</v>
      </c>
      <c r="G18" s="9">
        <v>42</v>
      </c>
      <c r="H18" s="9">
        <v>42</v>
      </c>
      <c r="I18" s="10">
        <v>841.91</v>
      </c>
      <c r="J18" s="9">
        <v>21</v>
      </c>
      <c r="K18" s="9">
        <v>5</v>
      </c>
      <c r="L18" s="9">
        <v>16</v>
      </c>
      <c r="M18" s="10">
        <v>733.78</v>
      </c>
      <c r="N18" s="10">
        <v>210.73</v>
      </c>
      <c r="O18" s="10">
        <v>523.05</v>
      </c>
      <c r="P18" s="10">
        <v>25628400</v>
      </c>
      <c r="Q18" s="5">
        <v>9790638.040000001</v>
      </c>
      <c r="R18" s="10">
        <v>11341889.57</v>
      </c>
      <c r="S18" s="10">
        <v>2835472.3899999997</v>
      </c>
      <c r="T18" s="10">
        <v>0</v>
      </c>
      <c r="U18" s="10">
        <v>1660400</v>
      </c>
    </row>
    <row r="19" spans="1:21" ht="33.75" customHeight="1">
      <c r="A19" s="8" t="s">
        <v>20</v>
      </c>
      <c r="B19" s="71" t="s">
        <v>304</v>
      </c>
      <c r="C19" s="30">
        <v>1</v>
      </c>
      <c r="D19" s="31">
        <v>40287</v>
      </c>
      <c r="E19" s="32" t="s">
        <v>89</v>
      </c>
      <c r="F19" s="32" t="s">
        <v>90</v>
      </c>
      <c r="G19" s="7">
        <v>8</v>
      </c>
      <c r="H19" s="7">
        <v>8</v>
      </c>
      <c r="I19" s="5">
        <v>122.98</v>
      </c>
      <c r="J19" s="7">
        <v>4</v>
      </c>
      <c r="K19" s="7">
        <v>1</v>
      </c>
      <c r="L19" s="7">
        <v>3</v>
      </c>
      <c r="M19" s="10">
        <v>102.03</v>
      </c>
      <c r="N19" s="5">
        <v>44.98</v>
      </c>
      <c r="O19" s="5">
        <v>57.05</v>
      </c>
      <c r="P19" s="5">
        <v>4502400</v>
      </c>
      <c r="Q19" s="5">
        <v>1373054.6</v>
      </c>
      <c r="R19" s="5">
        <v>2328756.32</v>
      </c>
      <c r="S19" s="5">
        <v>582189.08</v>
      </c>
      <c r="T19" s="5">
        <v>0</v>
      </c>
      <c r="U19" s="5">
        <v>218400</v>
      </c>
    </row>
    <row r="20" spans="1:21" ht="33.75" customHeight="1">
      <c r="A20" s="8" t="s">
        <v>21</v>
      </c>
      <c r="B20" s="71" t="s">
        <v>75</v>
      </c>
      <c r="C20" s="30">
        <v>5</v>
      </c>
      <c r="D20" s="31">
        <v>39076</v>
      </c>
      <c r="E20" s="32" t="s">
        <v>89</v>
      </c>
      <c r="F20" s="32" t="s">
        <v>90</v>
      </c>
      <c r="G20" s="7">
        <v>4</v>
      </c>
      <c r="H20" s="7">
        <v>4</v>
      </c>
      <c r="I20" s="5">
        <v>160</v>
      </c>
      <c r="J20" s="7">
        <v>2</v>
      </c>
      <c r="K20" s="7">
        <v>0</v>
      </c>
      <c r="L20" s="7">
        <v>2</v>
      </c>
      <c r="M20" s="10">
        <v>72.82</v>
      </c>
      <c r="N20" s="5">
        <v>0</v>
      </c>
      <c r="O20" s="5">
        <v>72.82</v>
      </c>
      <c r="P20" s="5">
        <v>2853200</v>
      </c>
      <c r="Q20" s="5">
        <v>981217.64</v>
      </c>
      <c r="R20" s="5">
        <v>1186225.89</v>
      </c>
      <c r="S20" s="5">
        <v>296556.47</v>
      </c>
      <c r="T20" s="5">
        <v>0</v>
      </c>
      <c r="U20" s="5">
        <v>389200</v>
      </c>
    </row>
    <row r="21" spans="1:21" ht="33.75" customHeight="1">
      <c r="A21" s="8" t="s">
        <v>22</v>
      </c>
      <c r="B21" s="71" t="s">
        <v>51</v>
      </c>
      <c r="C21" s="30">
        <v>1</v>
      </c>
      <c r="D21" s="31">
        <v>40651</v>
      </c>
      <c r="E21" s="32" t="s">
        <v>89</v>
      </c>
      <c r="F21" s="32" t="s">
        <v>90</v>
      </c>
      <c r="G21" s="7">
        <v>30</v>
      </c>
      <c r="H21" s="7">
        <v>30</v>
      </c>
      <c r="I21" s="5">
        <v>558.93</v>
      </c>
      <c r="J21" s="7">
        <v>15</v>
      </c>
      <c r="K21" s="7">
        <v>4</v>
      </c>
      <c r="L21" s="7">
        <v>11</v>
      </c>
      <c r="M21" s="10">
        <v>558.93</v>
      </c>
      <c r="N21" s="5">
        <v>165.75</v>
      </c>
      <c r="O21" s="5">
        <v>393.18</v>
      </c>
      <c r="P21" s="5">
        <v>18272800</v>
      </c>
      <c r="Q21" s="5">
        <v>7436365.8</v>
      </c>
      <c r="R21" s="5">
        <v>7826907.36</v>
      </c>
      <c r="S21" s="5">
        <v>1956726.84</v>
      </c>
      <c r="T21" s="5">
        <v>0</v>
      </c>
      <c r="U21" s="5">
        <v>1052800</v>
      </c>
    </row>
    <row r="22" spans="1:21" ht="45" customHeight="1">
      <c r="A22" s="87" t="s">
        <v>330</v>
      </c>
      <c r="B22" s="88"/>
      <c r="C22" s="8" t="s">
        <v>9</v>
      </c>
      <c r="D22" s="8" t="s">
        <v>9</v>
      </c>
      <c r="E22" s="8" t="s">
        <v>9</v>
      </c>
      <c r="F22" s="8" t="s">
        <v>9</v>
      </c>
      <c r="G22" s="9">
        <v>87</v>
      </c>
      <c r="H22" s="9">
        <v>72</v>
      </c>
      <c r="I22" s="10">
        <v>1095.9</v>
      </c>
      <c r="J22" s="9">
        <v>21</v>
      </c>
      <c r="K22" s="9">
        <v>1</v>
      </c>
      <c r="L22" s="9">
        <v>20</v>
      </c>
      <c r="M22" s="10">
        <v>831.5699999999999</v>
      </c>
      <c r="N22" s="10">
        <v>32.65</v>
      </c>
      <c r="O22" s="10">
        <v>798.92</v>
      </c>
      <c r="P22" s="10">
        <v>26051200</v>
      </c>
      <c r="Q22" s="10">
        <v>11205041.89</v>
      </c>
      <c r="R22" s="10">
        <v>11876926.48</v>
      </c>
      <c r="S22" s="10">
        <v>2969231.63</v>
      </c>
      <c r="T22" s="10">
        <v>0</v>
      </c>
      <c r="U22" s="10">
        <v>0</v>
      </c>
    </row>
    <row r="23" spans="1:21" ht="33.75" customHeight="1">
      <c r="A23" s="8" t="s">
        <v>23</v>
      </c>
      <c r="B23" s="71" t="s">
        <v>218</v>
      </c>
      <c r="C23" s="8">
        <v>14</v>
      </c>
      <c r="D23" s="31">
        <v>40638</v>
      </c>
      <c r="E23" s="32" t="s">
        <v>89</v>
      </c>
      <c r="F23" s="32" t="s">
        <v>163</v>
      </c>
      <c r="G23" s="8">
        <v>19</v>
      </c>
      <c r="H23" s="8">
        <v>4</v>
      </c>
      <c r="I23" s="8">
        <v>234.37</v>
      </c>
      <c r="J23" s="8">
        <v>1</v>
      </c>
      <c r="K23" s="8">
        <v>1</v>
      </c>
      <c r="L23" s="8">
        <v>0</v>
      </c>
      <c r="M23" s="8">
        <v>32.65</v>
      </c>
      <c r="N23" s="8">
        <v>32.65</v>
      </c>
      <c r="O23" s="33">
        <v>0</v>
      </c>
      <c r="P23" s="5">
        <v>1078000</v>
      </c>
      <c r="Q23" s="5">
        <v>439944.46</v>
      </c>
      <c r="R23" s="5">
        <v>510444.43</v>
      </c>
      <c r="S23" s="5">
        <v>127611.11</v>
      </c>
      <c r="T23" s="33">
        <v>0</v>
      </c>
      <c r="U23" s="33">
        <v>0</v>
      </c>
    </row>
    <row r="24" spans="1:21" ht="33.75" customHeight="1">
      <c r="A24" s="8" t="s">
        <v>24</v>
      </c>
      <c r="B24" s="71" t="s">
        <v>184</v>
      </c>
      <c r="C24" s="30">
        <v>3</v>
      </c>
      <c r="D24" s="31">
        <v>40639</v>
      </c>
      <c r="E24" s="32" t="s">
        <v>89</v>
      </c>
      <c r="F24" s="32" t="s">
        <v>90</v>
      </c>
      <c r="G24" s="7">
        <v>33</v>
      </c>
      <c r="H24" s="7">
        <v>33</v>
      </c>
      <c r="I24" s="5">
        <v>408.38</v>
      </c>
      <c r="J24" s="7">
        <v>9</v>
      </c>
      <c r="K24" s="7">
        <v>0</v>
      </c>
      <c r="L24" s="7">
        <v>9</v>
      </c>
      <c r="M24" s="10">
        <v>345.77</v>
      </c>
      <c r="N24" s="5">
        <v>0</v>
      </c>
      <c r="O24" s="10">
        <v>345.77</v>
      </c>
      <c r="P24" s="5">
        <v>10808000</v>
      </c>
      <c r="Q24" s="5">
        <v>4659099.46</v>
      </c>
      <c r="R24" s="5">
        <v>4919120.42</v>
      </c>
      <c r="S24" s="5">
        <v>1229780.12</v>
      </c>
      <c r="T24" s="5">
        <v>0</v>
      </c>
      <c r="U24" s="5">
        <v>0</v>
      </c>
    </row>
    <row r="25" spans="1:21" ht="33.75" customHeight="1">
      <c r="A25" s="8" t="s">
        <v>166</v>
      </c>
      <c r="B25" s="71" t="s">
        <v>185</v>
      </c>
      <c r="C25" s="30">
        <v>2</v>
      </c>
      <c r="D25" s="31">
        <v>40638</v>
      </c>
      <c r="E25" s="32" t="s">
        <v>89</v>
      </c>
      <c r="F25" s="32" t="s">
        <v>90</v>
      </c>
      <c r="G25" s="7">
        <v>35</v>
      </c>
      <c r="H25" s="7">
        <v>35</v>
      </c>
      <c r="I25" s="5">
        <v>453.15</v>
      </c>
      <c r="J25" s="7">
        <v>11</v>
      </c>
      <c r="K25" s="7">
        <v>0</v>
      </c>
      <c r="L25" s="7">
        <v>11</v>
      </c>
      <c r="M25" s="10">
        <v>453.15</v>
      </c>
      <c r="N25" s="5">
        <v>0</v>
      </c>
      <c r="O25" s="5">
        <v>453.15</v>
      </c>
      <c r="P25" s="5">
        <v>14165200</v>
      </c>
      <c r="Q25" s="5">
        <v>6105997.97</v>
      </c>
      <c r="R25" s="5">
        <v>6447361.63</v>
      </c>
      <c r="S25" s="5">
        <v>1611840.4</v>
      </c>
      <c r="T25" s="5">
        <v>0</v>
      </c>
      <c r="U25" s="5">
        <v>0</v>
      </c>
    </row>
    <row r="26" spans="1:21" ht="45" customHeight="1">
      <c r="A26" s="89" t="s">
        <v>128</v>
      </c>
      <c r="B26" s="90"/>
      <c r="C26" s="8" t="s">
        <v>9</v>
      </c>
      <c r="D26" s="8" t="s">
        <v>9</v>
      </c>
      <c r="E26" s="8" t="s">
        <v>9</v>
      </c>
      <c r="F26" s="8" t="s">
        <v>9</v>
      </c>
      <c r="G26" s="7">
        <v>13</v>
      </c>
      <c r="H26" s="7">
        <v>13</v>
      </c>
      <c r="I26" s="5">
        <v>116.42</v>
      </c>
      <c r="J26" s="7">
        <v>6</v>
      </c>
      <c r="K26" s="7">
        <v>1</v>
      </c>
      <c r="L26" s="7">
        <v>5</v>
      </c>
      <c r="M26" s="5">
        <v>101.44</v>
      </c>
      <c r="N26" s="5">
        <v>9.8</v>
      </c>
      <c r="O26" s="5">
        <v>91.64</v>
      </c>
      <c r="P26" s="5">
        <v>6047999.3</v>
      </c>
      <c r="Q26" s="5">
        <v>1567900.05</v>
      </c>
      <c r="R26" s="5">
        <v>3584079.4</v>
      </c>
      <c r="S26" s="5">
        <v>896019.85</v>
      </c>
      <c r="T26" s="5">
        <v>0</v>
      </c>
      <c r="U26" s="5">
        <v>0</v>
      </c>
    </row>
    <row r="27" spans="1:21" ht="31.5" customHeight="1">
      <c r="A27" s="8" t="s">
        <v>167</v>
      </c>
      <c r="B27" s="46" t="s">
        <v>183</v>
      </c>
      <c r="C27" s="30">
        <v>1</v>
      </c>
      <c r="D27" s="31">
        <v>40580</v>
      </c>
      <c r="E27" s="32" t="s">
        <v>89</v>
      </c>
      <c r="F27" s="32" t="s">
        <v>90</v>
      </c>
      <c r="G27" s="7">
        <v>13</v>
      </c>
      <c r="H27" s="7">
        <v>13</v>
      </c>
      <c r="I27" s="5">
        <v>116.42</v>
      </c>
      <c r="J27" s="7">
        <v>6</v>
      </c>
      <c r="K27" s="7">
        <v>1</v>
      </c>
      <c r="L27" s="7">
        <v>5</v>
      </c>
      <c r="M27" s="10">
        <v>101.44</v>
      </c>
      <c r="N27" s="5">
        <v>9.8</v>
      </c>
      <c r="O27" s="5">
        <v>91.64</v>
      </c>
      <c r="P27" s="5">
        <v>6047999.3</v>
      </c>
      <c r="Q27" s="5">
        <v>1567900.05</v>
      </c>
      <c r="R27" s="5">
        <v>3584079.4</v>
      </c>
      <c r="S27" s="5">
        <v>896019.85</v>
      </c>
      <c r="T27" s="5">
        <v>0</v>
      </c>
      <c r="U27" s="5">
        <v>0</v>
      </c>
    </row>
    <row r="28" spans="1:21" ht="44.25" customHeight="1">
      <c r="A28" s="89" t="s">
        <v>129</v>
      </c>
      <c r="B28" s="90"/>
      <c r="C28" s="8" t="s">
        <v>9</v>
      </c>
      <c r="D28" s="8" t="s">
        <v>9</v>
      </c>
      <c r="E28" s="8" t="s">
        <v>9</v>
      </c>
      <c r="F28" s="8" t="s">
        <v>9</v>
      </c>
      <c r="G28" s="7">
        <v>18</v>
      </c>
      <c r="H28" s="7">
        <v>18</v>
      </c>
      <c r="I28" s="5">
        <v>281.71</v>
      </c>
      <c r="J28" s="7">
        <v>6</v>
      </c>
      <c r="K28" s="7">
        <v>0</v>
      </c>
      <c r="L28" s="7">
        <v>6</v>
      </c>
      <c r="M28" s="5">
        <v>281.71</v>
      </c>
      <c r="N28" s="5">
        <v>0</v>
      </c>
      <c r="O28" s="5">
        <v>281.71</v>
      </c>
      <c r="P28" s="5">
        <v>8876000</v>
      </c>
      <c r="Q28" s="5">
        <v>3795918.98</v>
      </c>
      <c r="R28" s="5">
        <v>4064064.82</v>
      </c>
      <c r="S28" s="5">
        <v>1016016.2</v>
      </c>
      <c r="T28" s="5">
        <v>0</v>
      </c>
      <c r="U28" s="5">
        <v>0</v>
      </c>
    </row>
    <row r="29" spans="1:21" ht="31.5" customHeight="1">
      <c r="A29" s="8" t="s">
        <v>25</v>
      </c>
      <c r="B29" s="46" t="s">
        <v>186</v>
      </c>
      <c r="C29" s="30">
        <v>2</v>
      </c>
      <c r="D29" s="31">
        <v>40870</v>
      </c>
      <c r="E29" s="32" t="s">
        <v>89</v>
      </c>
      <c r="F29" s="32" t="s">
        <v>90</v>
      </c>
      <c r="G29" s="7">
        <v>18</v>
      </c>
      <c r="H29" s="7">
        <v>18</v>
      </c>
      <c r="I29" s="5">
        <v>281.71</v>
      </c>
      <c r="J29" s="7">
        <v>6</v>
      </c>
      <c r="K29" s="7">
        <v>0</v>
      </c>
      <c r="L29" s="7">
        <v>6</v>
      </c>
      <c r="M29" s="10">
        <v>281.71</v>
      </c>
      <c r="N29" s="5">
        <v>0</v>
      </c>
      <c r="O29" s="5">
        <v>281.71</v>
      </c>
      <c r="P29" s="5">
        <v>8876000</v>
      </c>
      <c r="Q29" s="5">
        <v>3795918.98</v>
      </c>
      <c r="R29" s="5">
        <v>4064064.82</v>
      </c>
      <c r="S29" s="5">
        <v>1016016.2</v>
      </c>
      <c r="T29" s="5">
        <v>0</v>
      </c>
      <c r="U29" s="5">
        <v>0</v>
      </c>
    </row>
    <row r="30" spans="1:21" ht="45" customHeight="1">
      <c r="A30" s="89" t="s">
        <v>131</v>
      </c>
      <c r="B30" s="111"/>
      <c r="C30" s="8" t="s">
        <v>9</v>
      </c>
      <c r="D30" s="8" t="s">
        <v>9</v>
      </c>
      <c r="E30" s="8" t="s">
        <v>9</v>
      </c>
      <c r="F30" s="8" t="s">
        <v>9</v>
      </c>
      <c r="G30" s="7">
        <v>69</v>
      </c>
      <c r="H30" s="7">
        <v>69</v>
      </c>
      <c r="I30" s="5">
        <v>1021.78</v>
      </c>
      <c r="J30" s="7">
        <v>24</v>
      </c>
      <c r="K30" s="7">
        <v>8</v>
      </c>
      <c r="L30" s="7">
        <v>16</v>
      </c>
      <c r="M30" s="5">
        <v>985.2</v>
      </c>
      <c r="N30" s="5">
        <v>310.92</v>
      </c>
      <c r="O30" s="5">
        <v>674.28</v>
      </c>
      <c r="P30" s="5">
        <v>31477600</v>
      </c>
      <c r="Q30" s="5">
        <v>13275138.92</v>
      </c>
      <c r="R30" s="5">
        <v>14561968.87</v>
      </c>
      <c r="S30" s="5">
        <v>3640492.21</v>
      </c>
      <c r="T30" s="5">
        <v>0</v>
      </c>
      <c r="U30" s="5">
        <v>0</v>
      </c>
    </row>
    <row r="31" spans="1:21" s="6" customFormat="1" ht="33.75" customHeight="1">
      <c r="A31" s="34" t="s">
        <v>26</v>
      </c>
      <c r="B31" s="50" t="s">
        <v>188</v>
      </c>
      <c r="C31" s="35" t="s">
        <v>56</v>
      </c>
      <c r="D31" s="31">
        <v>40247</v>
      </c>
      <c r="E31" s="32" t="s">
        <v>89</v>
      </c>
      <c r="F31" s="32" t="s">
        <v>90</v>
      </c>
      <c r="G31" s="7">
        <v>35</v>
      </c>
      <c r="H31" s="7">
        <v>35</v>
      </c>
      <c r="I31" s="5">
        <v>510.72</v>
      </c>
      <c r="J31" s="7">
        <v>12</v>
      </c>
      <c r="K31" s="7">
        <v>5</v>
      </c>
      <c r="L31" s="7">
        <v>7</v>
      </c>
      <c r="M31" s="10">
        <v>474.14</v>
      </c>
      <c r="N31" s="5">
        <v>199.3</v>
      </c>
      <c r="O31" s="5">
        <v>274.84</v>
      </c>
      <c r="P31" s="5">
        <v>15005759.999999998</v>
      </c>
      <c r="Q31" s="5">
        <v>6388829.04</v>
      </c>
      <c r="R31" s="5">
        <v>6893544.77</v>
      </c>
      <c r="S31" s="5">
        <v>1723386.19</v>
      </c>
      <c r="T31" s="5">
        <v>0</v>
      </c>
      <c r="U31" s="5">
        <v>0</v>
      </c>
    </row>
    <row r="32" spans="1:21" s="6" customFormat="1" ht="33.75" customHeight="1">
      <c r="A32" s="34" t="s">
        <v>27</v>
      </c>
      <c r="B32" s="50" t="s">
        <v>189</v>
      </c>
      <c r="C32" s="35" t="s">
        <v>55</v>
      </c>
      <c r="D32" s="31">
        <v>40247</v>
      </c>
      <c r="E32" s="32" t="s">
        <v>89</v>
      </c>
      <c r="F32" s="32" t="s">
        <v>90</v>
      </c>
      <c r="G32" s="7">
        <v>34</v>
      </c>
      <c r="H32" s="7">
        <v>34</v>
      </c>
      <c r="I32" s="5">
        <v>511.06</v>
      </c>
      <c r="J32" s="7">
        <v>12</v>
      </c>
      <c r="K32" s="7">
        <v>3</v>
      </c>
      <c r="L32" s="7">
        <v>9</v>
      </c>
      <c r="M32" s="10">
        <v>511.06</v>
      </c>
      <c r="N32" s="5">
        <v>111.62</v>
      </c>
      <c r="O32" s="5">
        <v>399.44</v>
      </c>
      <c r="P32" s="5">
        <v>16471840</v>
      </c>
      <c r="Q32" s="5">
        <v>6886309.88</v>
      </c>
      <c r="R32" s="5">
        <v>7668424.1</v>
      </c>
      <c r="S32" s="5">
        <v>1917106.02</v>
      </c>
      <c r="T32" s="5">
        <v>0</v>
      </c>
      <c r="U32" s="5">
        <v>0</v>
      </c>
    </row>
    <row r="33" spans="1:21" s="6" customFormat="1" ht="46.5" customHeight="1">
      <c r="A33" s="89" t="s">
        <v>137</v>
      </c>
      <c r="B33" s="90"/>
      <c r="C33" s="8" t="s">
        <v>9</v>
      </c>
      <c r="D33" s="8" t="s">
        <v>9</v>
      </c>
      <c r="E33" s="8" t="s">
        <v>9</v>
      </c>
      <c r="F33" s="8" t="s">
        <v>9</v>
      </c>
      <c r="G33" s="7">
        <v>82</v>
      </c>
      <c r="H33" s="7">
        <v>82</v>
      </c>
      <c r="I33" s="5">
        <v>1163.44</v>
      </c>
      <c r="J33" s="7">
        <v>24</v>
      </c>
      <c r="K33" s="7">
        <v>7</v>
      </c>
      <c r="L33" s="7">
        <v>17</v>
      </c>
      <c r="M33" s="5">
        <v>1163.44</v>
      </c>
      <c r="N33" s="5">
        <f>N34+N35+N36</f>
        <v>320.54</v>
      </c>
      <c r="O33" s="5">
        <f>O34+O35+O36</f>
        <v>842.9000000000001</v>
      </c>
      <c r="P33" s="5">
        <f aca="true" t="shared" si="6" ref="P33:U33">P34+P35+P36</f>
        <v>36624000</v>
      </c>
      <c r="Q33" s="5">
        <f t="shared" si="6"/>
        <v>15676844.91</v>
      </c>
      <c r="R33" s="5">
        <f t="shared" si="6"/>
        <v>16757724.07</v>
      </c>
      <c r="S33" s="5">
        <f t="shared" si="6"/>
        <v>4189431.0199999996</v>
      </c>
      <c r="T33" s="5">
        <f t="shared" si="6"/>
        <v>0</v>
      </c>
      <c r="U33" s="5">
        <f t="shared" si="6"/>
        <v>0</v>
      </c>
    </row>
    <row r="34" spans="1:21" s="6" customFormat="1" ht="33.75" customHeight="1">
      <c r="A34" s="8" t="s">
        <v>52</v>
      </c>
      <c r="B34" s="46" t="s">
        <v>316</v>
      </c>
      <c r="C34" s="30">
        <v>1</v>
      </c>
      <c r="D34" s="31">
        <v>40497</v>
      </c>
      <c r="E34" s="32" t="s">
        <v>89</v>
      </c>
      <c r="F34" s="32" t="s">
        <v>90</v>
      </c>
      <c r="G34" s="7">
        <v>29</v>
      </c>
      <c r="H34" s="7">
        <v>29</v>
      </c>
      <c r="I34" s="5">
        <v>371.16</v>
      </c>
      <c r="J34" s="7">
        <v>8</v>
      </c>
      <c r="K34" s="7">
        <v>3</v>
      </c>
      <c r="L34" s="7">
        <v>5</v>
      </c>
      <c r="M34" s="10">
        <v>371.16</v>
      </c>
      <c r="N34" s="5">
        <v>133.28</v>
      </c>
      <c r="O34" s="5">
        <v>237.88</v>
      </c>
      <c r="P34" s="5">
        <v>11499600</v>
      </c>
      <c r="Q34" s="5">
        <v>5001218.59</v>
      </c>
      <c r="R34" s="5">
        <v>5198705.13</v>
      </c>
      <c r="S34" s="5">
        <v>1299676.28</v>
      </c>
      <c r="T34" s="5">
        <v>0</v>
      </c>
      <c r="U34" s="5">
        <v>0</v>
      </c>
    </row>
    <row r="35" spans="1:21" s="6" customFormat="1" ht="33.75" customHeight="1">
      <c r="A35" s="8" t="s">
        <v>28</v>
      </c>
      <c r="B35" s="46" t="s">
        <v>317</v>
      </c>
      <c r="C35" s="30">
        <v>2</v>
      </c>
      <c r="D35" s="31">
        <v>40497</v>
      </c>
      <c r="E35" s="32" t="s">
        <v>89</v>
      </c>
      <c r="F35" s="32" t="s">
        <v>90</v>
      </c>
      <c r="G35" s="7">
        <v>26</v>
      </c>
      <c r="H35" s="7">
        <v>26</v>
      </c>
      <c r="I35" s="5">
        <v>391.55</v>
      </c>
      <c r="J35" s="7">
        <v>8</v>
      </c>
      <c r="K35" s="7">
        <v>2</v>
      </c>
      <c r="L35" s="7">
        <v>6</v>
      </c>
      <c r="M35" s="10">
        <v>391.55</v>
      </c>
      <c r="N35" s="5">
        <v>97.72</v>
      </c>
      <c r="O35" s="5">
        <v>293.83</v>
      </c>
      <c r="P35" s="5">
        <f>Q35+R35+S35+T35+U35</f>
        <v>12490800</v>
      </c>
      <c r="Q35" s="5">
        <v>5275964.92</v>
      </c>
      <c r="R35" s="5">
        <v>5771868.06</v>
      </c>
      <c r="S35" s="5">
        <v>1442967.02</v>
      </c>
      <c r="T35" s="5">
        <v>0</v>
      </c>
      <c r="U35" s="5">
        <v>0</v>
      </c>
    </row>
    <row r="36" spans="1:21" s="6" customFormat="1" ht="33.75" customHeight="1">
      <c r="A36" s="8" t="s">
        <v>29</v>
      </c>
      <c r="B36" s="46" t="s">
        <v>318</v>
      </c>
      <c r="C36" s="30">
        <v>3</v>
      </c>
      <c r="D36" s="31">
        <v>40497</v>
      </c>
      <c r="E36" s="32" t="s">
        <v>89</v>
      </c>
      <c r="F36" s="32" t="s">
        <v>90</v>
      </c>
      <c r="G36" s="7">
        <v>27</v>
      </c>
      <c r="H36" s="7">
        <v>27</v>
      </c>
      <c r="I36" s="5">
        <v>400.73</v>
      </c>
      <c r="J36" s="7">
        <v>8</v>
      </c>
      <c r="K36" s="7">
        <v>2</v>
      </c>
      <c r="L36" s="7">
        <v>6</v>
      </c>
      <c r="M36" s="10">
        <v>400.73</v>
      </c>
      <c r="N36" s="5">
        <v>89.54</v>
      </c>
      <c r="O36" s="5">
        <v>311.19</v>
      </c>
      <c r="P36" s="5">
        <v>12633600</v>
      </c>
      <c r="Q36" s="5">
        <v>5399661.4</v>
      </c>
      <c r="R36" s="5">
        <v>5787150.88</v>
      </c>
      <c r="S36" s="5">
        <v>1446787.72</v>
      </c>
      <c r="T36" s="5">
        <v>0</v>
      </c>
      <c r="U36" s="5">
        <v>0</v>
      </c>
    </row>
    <row r="37" spans="1:21" ht="45" customHeight="1">
      <c r="A37" s="89" t="s">
        <v>225</v>
      </c>
      <c r="B37" s="90"/>
      <c r="C37" s="8" t="s">
        <v>9</v>
      </c>
      <c r="D37" s="8" t="s">
        <v>9</v>
      </c>
      <c r="E37" s="8" t="s">
        <v>9</v>
      </c>
      <c r="F37" s="8" t="s">
        <v>9</v>
      </c>
      <c r="G37" s="7">
        <v>58</v>
      </c>
      <c r="H37" s="7">
        <v>58</v>
      </c>
      <c r="I37" s="5">
        <v>711.08</v>
      </c>
      <c r="J37" s="7">
        <v>23</v>
      </c>
      <c r="K37" s="7">
        <v>15</v>
      </c>
      <c r="L37" s="7">
        <v>8</v>
      </c>
      <c r="M37" s="5">
        <v>678.37</v>
      </c>
      <c r="N37" s="5">
        <v>399.58</v>
      </c>
      <c r="O37" s="5">
        <v>278.78999999999996</v>
      </c>
      <c r="P37" s="5">
        <v>25639320</v>
      </c>
      <c r="Q37" s="5">
        <v>9140738.92</v>
      </c>
      <c r="R37" s="5">
        <v>13198864.87</v>
      </c>
      <c r="S37" s="5">
        <v>3299716.21</v>
      </c>
      <c r="T37" s="5">
        <v>0</v>
      </c>
      <c r="U37" s="5">
        <v>0</v>
      </c>
    </row>
    <row r="38" spans="1:21" ht="33.75" customHeight="1">
      <c r="A38" s="36" t="s">
        <v>30</v>
      </c>
      <c r="B38" s="37" t="s">
        <v>305</v>
      </c>
      <c r="C38" s="38">
        <v>20</v>
      </c>
      <c r="D38" s="31">
        <v>40108</v>
      </c>
      <c r="E38" s="32" t="s">
        <v>89</v>
      </c>
      <c r="F38" s="32" t="s">
        <v>90</v>
      </c>
      <c r="G38" s="7">
        <v>6</v>
      </c>
      <c r="H38" s="7">
        <v>6</v>
      </c>
      <c r="I38" s="5">
        <v>101</v>
      </c>
      <c r="J38" s="7">
        <v>2</v>
      </c>
      <c r="K38" s="7">
        <v>0</v>
      </c>
      <c r="L38" s="7">
        <v>2</v>
      </c>
      <c r="M38" s="10">
        <v>101</v>
      </c>
      <c r="N38" s="5">
        <v>0</v>
      </c>
      <c r="O38" s="5">
        <v>101</v>
      </c>
      <c r="P38" s="5">
        <v>3207400</v>
      </c>
      <c r="Q38" s="5">
        <v>1360930.81</v>
      </c>
      <c r="R38" s="5">
        <v>1477175.36</v>
      </c>
      <c r="S38" s="5">
        <v>369293.83</v>
      </c>
      <c r="T38" s="5">
        <v>0</v>
      </c>
      <c r="U38" s="5">
        <v>0</v>
      </c>
    </row>
    <row r="39" spans="1:21" ht="33.75" customHeight="1">
      <c r="A39" s="36" t="s">
        <v>31</v>
      </c>
      <c r="B39" s="37" t="s">
        <v>190</v>
      </c>
      <c r="C39" s="38">
        <v>19</v>
      </c>
      <c r="D39" s="31">
        <v>40472</v>
      </c>
      <c r="E39" s="32" t="s">
        <v>89</v>
      </c>
      <c r="F39" s="32" t="s">
        <v>90</v>
      </c>
      <c r="G39" s="7">
        <v>52</v>
      </c>
      <c r="H39" s="7">
        <v>52</v>
      </c>
      <c r="I39" s="5">
        <v>610.08</v>
      </c>
      <c r="J39" s="7">
        <v>21</v>
      </c>
      <c r="K39" s="7">
        <v>15</v>
      </c>
      <c r="L39" s="7">
        <v>6</v>
      </c>
      <c r="M39" s="10">
        <v>577.37</v>
      </c>
      <c r="N39" s="5">
        <v>399.58</v>
      </c>
      <c r="O39" s="5">
        <v>177.79</v>
      </c>
      <c r="P39" s="5">
        <v>22431920</v>
      </c>
      <c r="Q39" s="5">
        <v>7779808.11</v>
      </c>
      <c r="R39" s="5">
        <v>11721689.51</v>
      </c>
      <c r="S39" s="5">
        <v>2930422.38</v>
      </c>
      <c r="T39" s="5">
        <v>0</v>
      </c>
      <c r="U39" s="5">
        <v>0</v>
      </c>
    </row>
    <row r="40" spans="1:21" ht="33.75" customHeight="1">
      <c r="A40" s="114" t="s">
        <v>164</v>
      </c>
      <c r="B40" s="115"/>
      <c r="C40" s="36" t="s">
        <v>9</v>
      </c>
      <c r="D40" s="8" t="s">
        <v>9</v>
      </c>
      <c r="E40" s="8" t="s">
        <v>9</v>
      </c>
      <c r="F40" s="8" t="s">
        <v>9</v>
      </c>
      <c r="G40" s="7">
        <v>200</v>
      </c>
      <c r="H40" s="7">
        <v>111</v>
      </c>
      <c r="I40" s="5">
        <v>2377</v>
      </c>
      <c r="J40" s="7">
        <v>39</v>
      </c>
      <c r="K40" s="7">
        <v>14</v>
      </c>
      <c r="L40" s="7">
        <v>25</v>
      </c>
      <c r="M40" s="5">
        <v>1286.5800000000004</v>
      </c>
      <c r="N40" s="5">
        <v>467.79</v>
      </c>
      <c r="O40" s="5">
        <v>818.7900000000001</v>
      </c>
      <c r="P40" s="5">
        <v>52199000</v>
      </c>
      <c r="Q40" s="5">
        <v>17336102.55</v>
      </c>
      <c r="R40" s="5">
        <v>17431448.72</v>
      </c>
      <c r="S40" s="5">
        <v>17431448.73</v>
      </c>
      <c r="T40" s="5">
        <v>0</v>
      </c>
      <c r="U40" s="5">
        <v>0</v>
      </c>
    </row>
    <row r="41" spans="1:21" s="6" customFormat="1" ht="33.75" customHeight="1">
      <c r="A41" s="36" t="s">
        <v>32</v>
      </c>
      <c r="B41" s="37" t="s">
        <v>57</v>
      </c>
      <c r="C41" s="38">
        <v>41</v>
      </c>
      <c r="D41" s="31">
        <v>39183</v>
      </c>
      <c r="E41" s="32" t="s">
        <v>89</v>
      </c>
      <c r="F41" s="32" t="s">
        <v>90</v>
      </c>
      <c r="G41" s="7">
        <v>7</v>
      </c>
      <c r="H41" s="7">
        <v>7</v>
      </c>
      <c r="I41" s="5">
        <v>71.51</v>
      </c>
      <c r="J41" s="7">
        <v>3</v>
      </c>
      <c r="K41" s="7">
        <v>0</v>
      </c>
      <c r="L41" s="7">
        <v>3</v>
      </c>
      <c r="M41" s="10">
        <v>71.51</v>
      </c>
      <c r="N41" s="5">
        <v>0</v>
      </c>
      <c r="O41" s="5">
        <v>71.51</v>
      </c>
      <c r="P41" s="5">
        <v>2733500</v>
      </c>
      <c r="Q41" s="5">
        <v>963565.96</v>
      </c>
      <c r="R41" s="5">
        <v>884967.02</v>
      </c>
      <c r="S41" s="5">
        <v>884967.02</v>
      </c>
      <c r="T41" s="5">
        <v>0</v>
      </c>
      <c r="U41" s="5">
        <v>0</v>
      </c>
    </row>
    <row r="42" spans="1:21" ht="33.75" customHeight="1">
      <c r="A42" s="36" t="s">
        <v>33</v>
      </c>
      <c r="B42" s="37" t="s">
        <v>58</v>
      </c>
      <c r="C42" s="38">
        <v>56</v>
      </c>
      <c r="D42" s="31">
        <v>39283</v>
      </c>
      <c r="E42" s="32" t="s">
        <v>89</v>
      </c>
      <c r="F42" s="32" t="s">
        <v>90</v>
      </c>
      <c r="G42" s="7">
        <v>15</v>
      </c>
      <c r="H42" s="7">
        <v>15</v>
      </c>
      <c r="I42" s="5">
        <v>191.63</v>
      </c>
      <c r="J42" s="7">
        <v>3</v>
      </c>
      <c r="K42" s="7">
        <v>0</v>
      </c>
      <c r="L42" s="7">
        <v>3</v>
      </c>
      <c r="M42" s="10">
        <v>191.63</v>
      </c>
      <c r="N42" s="5">
        <v>0</v>
      </c>
      <c r="O42" s="5">
        <v>191.63</v>
      </c>
      <c r="P42" s="5">
        <v>7657999.999999999</v>
      </c>
      <c r="Q42" s="5">
        <v>2582130.4</v>
      </c>
      <c r="R42" s="5">
        <v>2537934.8</v>
      </c>
      <c r="S42" s="5">
        <v>2537934.8</v>
      </c>
      <c r="T42" s="5">
        <v>0</v>
      </c>
      <c r="U42" s="5">
        <v>0</v>
      </c>
    </row>
    <row r="43" spans="1:21" ht="33.75" customHeight="1">
      <c r="A43" s="36" t="s">
        <v>34</v>
      </c>
      <c r="B43" s="37" t="s">
        <v>59</v>
      </c>
      <c r="C43" s="38">
        <v>57</v>
      </c>
      <c r="D43" s="31">
        <v>39283</v>
      </c>
      <c r="E43" s="32" t="s">
        <v>89</v>
      </c>
      <c r="F43" s="32" t="s">
        <v>90</v>
      </c>
      <c r="G43" s="7">
        <v>13</v>
      </c>
      <c r="H43" s="7">
        <v>13</v>
      </c>
      <c r="I43" s="5">
        <v>164.97</v>
      </c>
      <c r="J43" s="7">
        <v>4</v>
      </c>
      <c r="K43" s="7">
        <v>1</v>
      </c>
      <c r="L43" s="7">
        <v>3</v>
      </c>
      <c r="M43" s="10">
        <v>133.35</v>
      </c>
      <c r="N43" s="5">
        <v>33.2</v>
      </c>
      <c r="O43" s="5">
        <v>100.15</v>
      </c>
      <c r="P43" s="5">
        <v>4795000</v>
      </c>
      <c r="Q43" s="5">
        <v>1796832.9</v>
      </c>
      <c r="R43" s="5">
        <v>1499083.55</v>
      </c>
      <c r="S43" s="5">
        <v>1499083.55</v>
      </c>
      <c r="T43" s="5">
        <v>0</v>
      </c>
      <c r="U43" s="5">
        <v>0</v>
      </c>
    </row>
    <row r="44" spans="1:21" ht="33.75" customHeight="1">
      <c r="A44" s="36" t="s">
        <v>53</v>
      </c>
      <c r="B44" s="37" t="s">
        <v>60</v>
      </c>
      <c r="C44" s="38">
        <v>59</v>
      </c>
      <c r="D44" s="31">
        <v>39283</v>
      </c>
      <c r="E44" s="32" t="s">
        <v>89</v>
      </c>
      <c r="F44" s="32" t="s">
        <v>90</v>
      </c>
      <c r="G44" s="7">
        <v>13</v>
      </c>
      <c r="H44" s="7">
        <v>13</v>
      </c>
      <c r="I44" s="5">
        <v>133.19</v>
      </c>
      <c r="J44" s="7">
        <v>4</v>
      </c>
      <c r="K44" s="7">
        <v>1</v>
      </c>
      <c r="L44" s="7">
        <v>3</v>
      </c>
      <c r="M44" s="10">
        <v>133.19</v>
      </c>
      <c r="N44" s="5">
        <v>39.25</v>
      </c>
      <c r="O44" s="5">
        <v>93.94</v>
      </c>
      <c r="P44" s="5">
        <v>5859000</v>
      </c>
      <c r="Q44" s="5">
        <v>1794676.97</v>
      </c>
      <c r="R44" s="5">
        <v>2032161.51</v>
      </c>
      <c r="S44" s="5">
        <v>2032161.52</v>
      </c>
      <c r="T44" s="5">
        <v>0</v>
      </c>
      <c r="U44" s="5">
        <v>0</v>
      </c>
    </row>
    <row r="45" spans="1:21" ht="33.75" customHeight="1">
      <c r="A45" s="36" t="s">
        <v>54</v>
      </c>
      <c r="B45" s="37" t="s">
        <v>61</v>
      </c>
      <c r="C45" s="38">
        <v>54</v>
      </c>
      <c r="D45" s="31">
        <v>39281</v>
      </c>
      <c r="E45" s="32" t="s">
        <v>89</v>
      </c>
      <c r="F45" s="32" t="s">
        <v>90</v>
      </c>
      <c r="G45" s="7">
        <v>10</v>
      </c>
      <c r="H45" s="7">
        <v>10</v>
      </c>
      <c r="I45" s="5">
        <v>86.16</v>
      </c>
      <c r="J45" s="7">
        <v>3</v>
      </c>
      <c r="K45" s="7">
        <v>0</v>
      </c>
      <c r="L45" s="7">
        <v>3</v>
      </c>
      <c r="M45" s="10">
        <v>69.14</v>
      </c>
      <c r="N45" s="5">
        <v>0</v>
      </c>
      <c r="O45" s="5">
        <v>69.14</v>
      </c>
      <c r="P45" s="5">
        <v>3426500</v>
      </c>
      <c r="Q45" s="5">
        <v>931631.24</v>
      </c>
      <c r="R45" s="5">
        <v>1247434.38</v>
      </c>
      <c r="S45" s="5">
        <v>1247434.38</v>
      </c>
      <c r="T45" s="5">
        <v>0</v>
      </c>
      <c r="U45" s="5">
        <v>0</v>
      </c>
    </row>
    <row r="46" spans="1:21" ht="33.75" customHeight="1">
      <c r="A46" s="36" t="s">
        <v>35</v>
      </c>
      <c r="B46" s="37" t="s">
        <v>138</v>
      </c>
      <c r="C46" s="38" t="s">
        <v>77</v>
      </c>
      <c r="D46" s="31">
        <v>39294</v>
      </c>
      <c r="E46" s="32" t="s">
        <v>89</v>
      </c>
      <c r="F46" s="32" t="s">
        <v>90</v>
      </c>
      <c r="G46" s="7">
        <v>6</v>
      </c>
      <c r="H46" s="7">
        <v>6</v>
      </c>
      <c r="I46" s="5">
        <v>122.5</v>
      </c>
      <c r="J46" s="7">
        <v>3</v>
      </c>
      <c r="K46" s="7">
        <v>2</v>
      </c>
      <c r="L46" s="7">
        <v>1</v>
      </c>
      <c r="M46" s="10">
        <v>122.5</v>
      </c>
      <c r="N46" s="5">
        <v>107.56</v>
      </c>
      <c r="O46" s="5">
        <v>14.94</v>
      </c>
      <c r="P46" s="5">
        <v>5047000</v>
      </c>
      <c r="Q46" s="5">
        <v>1650633.9</v>
      </c>
      <c r="R46" s="5">
        <v>1698183.05</v>
      </c>
      <c r="S46" s="5">
        <v>1698183.05</v>
      </c>
      <c r="T46" s="5">
        <v>0</v>
      </c>
      <c r="U46" s="5">
        <v>0</v>
      </c>
    </row>
    <row r="47" spans="1:21" ht="33.75" customHeight="1">
      <c r="A47" s="36" t="s">
        <v>36</v>
      </c>
      <c r="B47" s="46" t="s">
        <v>152</v>
      </c>
      <c r="C47" s="30" t="s">
        <v>96</v>
      </c>
      <c r="D47" s="31">
        <v>39294</v>
      </c>
      <c r="E47" s="32" t="s">
        <v>89</v>
      </c>
      <c r="F47" s="32" t="s">
        <v>161</v>
      </c>
      <c r="G47" s="7">
        <v>12</v>
      </c>
      <c r="H47" s="7">
        <v>1</v>
      </c>
      <c r="I47" s="5">
        <v>137.91</v>
      </c>
      <c r="J47" s="7">
        <v>1</v>
      </c>
      <c r="K47" s="7">
        <v>1</v>
      </c>
      <c r="L47" s="7">
        <v>0</v>
      </c>
      <c r="M47" s="10">
        <v>22.3</v>
      </c>
      <c r="N47" s="5">
        <v>22.3</v>
      </c>
      <c r="O47" s="5">
        <v>0</v>
      </c>
      <c r="P47" s="5">
        <v>864500</v>
      </c>
      <c r="Q47" s="5">
        <v>300482.74</v>
      </c>
      <c r="R47" s="5">
        <v>282008.63</v>
      </c>
      <c r="S47" s="5">
        <v>282008.63</v>
      </c>
      <c r="T47" s="5">
        <v>0</v>
      </c>
      <c r="U47" s="5">
        <v>0</v>
      </c>
    </row>
    <row r="48" spans="1:21" ht="33.75" customHeight="1">
      <c r="A48" s="36" t="s">
        <v>37</v>
      </c>
      <c r="B48" s="46" t="s">
        <v>134</v>
      </c>
      <c r="C48" s="30" t="s">
        <v>159</v>
      </c>
      <c r="D48" s="31">
        <v>40732</v>
      </c>
      <c r="E48" s="32" t="s">
        <v>89</v>
      </c>
      <c r="F48" s="32" t="s">
        <v>161</v>
      </c>
      <c r="G48" s="7">
        <v>45</v>
      </c>
      <c r="H48" s="7">
        <v>1</v>
      </c>
      <c r="I48" s="5">
        <v>556.02</v>
      </c>
      <c r="J48" s="7">
        <v>1</v>
      </c>
      <c r="K48" s="7">
        <v>0</v>
      </c>
      <c r="L48" s="7">
        <v>1</v>
      </c>
      <c r="M48" s="10">
        <v>30.15</v>
      </c>
      <c r="N48" s="5">
        <v>0</v>
      </c>
      <c r="O48" s="5">
        <v>30.15</v>
      </c>
      <c r="P48" s="5">
        <v>1155000</v>
      </c>
      <c r="Q48" s="5">
        <v>406258.07</v>
      </c>
      <c r="R48" s="5">
        <v>374370.97</v>
      </c>
      <c r="S48" s="5">
        <v>374370.96</v>
      </c>
      <c r="T48" s="5">
        <v>0</v>
      </c>
      <c r="U48" s="5">
        <v>0</v>
      </c>
    </row>
    <row r="49" spans="1:21" ht="33.75" customHeight="1">
      <c r="A49" s="36" t="s">
        <v>38</v>
      </c>
      <c r="B49" s="37" t="s">
        <v>142</v>
      </c>
      <c r="C49" s="38">
        <v>47</v>
      </c>
      <c r="D49" s="31">
        <v>39290</v>
      </c>
      <c r="E49" s="32" t="s">
        <v>89</v>
      </c>
      <c r="F49" s="32" t="s">
        <v>90</v>
      </c>
      <c r="G49" s="7">
        <v>4</v>
      </c>
      <c r="H49" s="7">
        <v>4</v>
      </c>
      <c r="I49" s="5">
        <v>107.43</v>
      </c>
      <c r="J49" s="7">
        <v>3</v>
      </c>
      <c r="K49" s="7">
        <v>2</v>
      </c>
      <c r="L49" s="7">
        <v>1</v>
      </c>
      <c r="M49" s="10">
        <v>107.43</v>
      </c>
      <c r="N49" s="5">
        <v>72.43</v>
      </c>
      <c r="O49" s="5">
        <v>35</v>
      </c>
      <c r="P49" s="5">
        <v>3843000</v>
      </c>
      <c r="Q49" s="5">
        <v>1447572.24</v>
      </c>
      <c r="R49" s="5">
        <v>1197713.88</v>
      </c>
      <c r="S49" s="5">
        <v>1197713.88</v>
      </c>
      <c r="T49" s="5">
        <v>0</v>
      </c>
      <c r="U49" s="5">
        <v>0</v>
      </c>
    </row>
    <row r="50" spans="1:21" ht="33.75" customHeight="1">
      <c r="A50" s="36" t="s">
        <v>39</v>
      </c>
      <c r="B50" s="37" t="s">
        <v>143</v>
      </c>
      <c r="C50" s="38" t="s">
        <v>79</v>
      </c>
      <c r="D50" s="31">
        <v>39294</v>
      </c>
      <c r="E50" s="32" t="s">
        <v>89</v>
      </c>
      <c r="F50" s="32" t="s">
        <v>90</v>
      </c>
      <c r="G50" s="7">
        <v>7</v>
      </c>
      <c r="H50" s="7">
        <v>7</v>
      </c>
      <c r="I50" s="5">
        <v>76.95</v>
      </c>
      <c r="J50" s="7">
        <v>2</v>
      </c>
      <c r="K50" s="7">
        <v>1</v>
      </c>
      <c r="L50" s="7">
        <v>1</v>
      </c>
      <c r="M50" s="10">
        <v>59.7</v>
      </c>
      <c r="N50" s="5">
        <v>18.67</v>
      </c>
      <c r="O50" s="5">
        <v>41.03</v>
      </c>
      <c r="P50" s="5">
        <v>2611000</v>
      </c>
      <c r="Q50" s="5">
        <v>804431.38</v>
      </c>
      <c r="R50" s="5">
        <v>903284.31</v>
      </c>
      <c r="S50" s="5">
        <v>903284.31</v>
      </c>
      <c r="T50" s="5">
        <v>0</v>
      </c>
      <c r="U50" s="5">
        <v>0</v>
      </c>
    </row>
    <row r="51" spans="1:21" ht="33.75" customHeight="1">
      <c r="A51" s="8" t="s">
        <v>40</v>
      </c>
      <c r="B51" s="37" t="s">
        <v>135</v>
      </c>
      <c r="C51" s="38" t="s">
        <v>160</v>
      </c>
      <c r="D51" s="31">
        <v>39294</v>
      </c>
      <c r="E51" s="32" t="s">
        <v>89</v>
      </c>
      <c r="F51" s="32" t="s">
        <v>90</v>
      </c>
      <c r="G51" s="7">
        <v>27</v>
      </c>
      <c r="H51" s="7">
        <v>27</v>
      </c>
      <c r="I51" s="5">
        <v>213.81</v>
      </c>
      <c r="J51" s="7">
        <v>8</v>
      </c>
      <c r="K51" s="7">
        <v>4</v>
      </c>
      <c r="L51" s="7">
        <v>4</v>
      </c>
      <c r="M51" s="10">
        <v>213.81</v>
      </c>
      <c r="N51" s="5">
        <v>107.71</v>
      </c>
      <c r="O51" s="5">
        <v>106.1</v>
      </c>
      <c r="P51" s="5">
        <v>8799000</v>
      </c>
      <c r="Q51" s="5">
        <v>2880996.19</v>
      </c>
      <c r="R51" s="5">
        <v>2959001.9</v>
      </c>
      <c r="S51" s="5">
        <v>2959001.91</v>
      </c>
      <c r="T51" s="5">
        <v>0</v>
      </c>
      <c r="U51" s="5">
        <v>0</v>
      </c>
    </row>
    <row r="52" spans="1:21" ht="33.75" customHeight="1">
      <c r="A52" s="36" t="s">
        <v>41</v>
      </c>
      <c r="B52" s="37" t="s">
        <v>144</v>
      </c>
      <c r="C52" s="38">
        <v>44</v>
      </c>
      <c r="D52" s="31">
        <v>39290</v>
      </c>
      <c r="E52" s="32" t="s">
        <v>89</v>
      </c>
      <c r="F52" s="32" t="s">
        <v>90</v>
      </c>
      <c r="G52" s="7">
        <v>6</v>
      </c>
      <c r="H52" s="7">
        <v>6</v>
      </c>
      <c r="I52" s="5">
        <v>103.98</v>
      </c>
      <c r="J52" s="7">
        <v>3</v>
      </c>
      <c r="K52" s="7">
        <v>1</v>
      </c>
      <c r="L52" s="7">
        <v>2</v>
      </c>
      <c r="M52" s="10">
        <v>103.98</v>
      </c>
      <c r="N52" s="5">
        <v>38.78</v>
      </c>
      <c r="O52" s="5">
        <v>65.2</v>
      </c>
      <c r="P52" s="5">
        <v>4266500</v>
      </c>
      <c r="Q52" s="5">
        <v>1401085</v>
      </c>
      <c r="R52" s="5">
        <v>1432707.5</v>
      </c>
      <c r="S52" s="5">
        <v>1432707.5</v>
      </c>
      <c r="T52" s="5">
        <v>0</v>
      </c>
      <c r="U52" s="5">
        <v>0</v>
      </c>
    </row>
    <row r="53" spans="1:21" ht="33.75" customHeight="1">
      <c r="A53" s="8" t="s">
        <v>42</v>
      </c>
      <c r="B53" s="46" t="s">
        <v>145</v>
      </c>
      <c r="C53" s="30">
        <v>33</v>
      </c>
      <c r="D53" s="31">
        <v>39267</v>
      </c>
      <c r="E53" s="32" t="s">
        <v>89</v>
      </c>
      <c r="F53" s="32" t="s">
        <v>161</v>
      </c>
      <c r="G53" s="7">
        <v>32</v>
      </c>
      <c r="H53" s="7">
        <v>1</v>
      </c>
      <c r="I53" s="5">
        <v>412.92</v>
      </c>
      <c r="J53" s="7">
        <v>1</v>
      </c>
      <c r="K53" s="7">
        <v>1</v>
      </c>
      <c r="L53" s="7">
        <v>0</v>
      </c>
      <c r="M53" s="10">
        <v>27.89</v>
      </c>
      <c r="N53" s="5">
        <v>27.89</v>
      </c>
      <c r="O53" s="5">
        <v>0</v>
      </c>
      <c r="P53" s="5">
        <v>1141000</v>
      </c>
      <c r="Q53" s="5">
        <v>375805.56</v>
      </c>
      <c r="R53" s="5">
        <v>382597.22</v>
      </c>
      <c r="S53" s="5">
        <v>382597.22</v>
      </c>
      <c r="T53" s="5">
        <v>0</v>
      </c>
      <c r="U53" s="5">
        <v>0</v>
      </c>
    </row>
    <row r="54" spans="1:21" ht="33.75" customHeight="1">
      <c r="A54" s="89" t="s">
        <v>165</v>
      </c>
      <c r="B54" s="90"/>
      <c r="C54" s="8" t="s">
        <v>9</v>
      </c>
      <c r="D54" s="8" t="s">
        <v>9</v>
      </c>
      <c r="E54" s="8" t="s">
        <v>9</v>
      </c>
      <c r="F54" s="8" t="s">
        <v>9</v>
      </c>
      <c r="G54" s="9">
        <f aca="true" t="shared" si="7" ref="G54:U54">G55+G56+G57+G58+G59+G60+G61+G62+G63+G64+G65+G66+G67+G68+G69+G70</f>
        <v>690</v>
      </c>
      <c r="H54" s="9">
        <f t="shared" si="7"/>
        <v>642</v>
      </c>
      <c r="I54" s="10">
        <f t="shared" si="7"/>
        <v>10599.960000000003</v>
      </c>
      <c r="J54" s="9">
        <f t="shared" si="7"/>
        <v>240</v>
      </c>
      <c r="K54" s="9">
        <f t="shared" si="7"/>
        <v>178</v>
      </c>
      <c r="L54" s="9">
        <f t="shared" si="7"/>
        <v>62</v>
      </c>
      <c r="M54" s="10">
        <f t="shared" si="7"/>
        <v>9804.880000000003</v>
      </c>
      <c r="N54" s="10">
        <f t="shared" si="7"/>
        <v>7267.530000000001</v>
      </c>
      <c r="O54" s="10">
        <f t="shared" si="7"/>
        <v>2537.3500000000004</v>
      </c>
      <c r="P54" s="10">
        <f t="shared" si="7"/>
        <v>398315740</v>
      </c>
      <c r="Q54" s="10">
        <f t="shared" si="7"/>
        <v>137559448.13</v>
      </c>
      <c r="R54" s="10">
        <f t="shared" si="7"/>
        <v>130378145.94</v>
      </c>
      <c r="S54" s="10">
        <f t="shared" si="7"/>
        <v>130378145.92999999</v>
      </c>
      <c r="T54" s="10">
        <f t="shared" si="7"/>
        <v>0</v>
      </c>
      <c r="U54" s="10">
        <f t="shared" si="7"/>
        <v>0</v>
      </c>
    </row>
    <row r="55" spans="1:21" s="6" customFormat="1" ht="33.75" customHeight="1">
      <c r="A55" s="8" t="s">
        <v>43</v>
      </c>
      <c r="B55" s="50" t="s">
        <v>306</v>
      </c>
      <c r="C55" s="30">
        <v>81</v>
      </c>
      <c r="D55" s="31">
        <v>40900</v>
      </c>
      <c r="E55" s="32" t="s">
        <v>89</v>
      </c>
      <c r="F55" s="32" t="s">
        <v>90</v>
      </c>
      <c r="G55" s="7">
        <v>57</v>
      </c>
      <c r="H55" s="7">
        <v>57</v>
      </c>
      <c r="I55" s="5">
        <v>843.85</v>
      </c>
      <c r="J55" s="7">
        <v>18</v>
      </c>
      <c r="K55" s="7">
        <v>13</v>
      </c>
      <c r="L55" s="7">
        <v>5</v>
      </c>
      <c r="M55" s="10">
        <v>843.85</v>
      </c>
      <c r="N55" s="5">
        <v>592.14</v>
      </c>
      <c r="O55" s="5">
        <v>251.71</v>
      </c>
      <c r="P55" s="5">
        <v>32274950</v>
      </c>
      <c r="Q55" s="5">
        <v>11370509.51</v>
      </c>
      <c r="R55" s="5">
        <v>10452220.24</v>
      </c>
      <c r="S55" s="5">
        <v>10452220.25</v>
      </c>
      <c r="T55" s="5">
        <v>0</v>
      </c>
      <c r="U55" s="5">
        <v>0</v>
      </c>
    </row>
    <row r="56" spans="1:21" s="6" customFormat="1" ht="33.75" customHeight="1">
      <c r="A56" s="8" t="s">
        <v>44</v>
      </c>
      <c r="B56" s="50" t="s">
        <v>307</v>
      </c>
      <c r="C56" s="30">
        <v>82</v>
      </c>
      <c r="D56" s="31">
        <v>40900</v>
      </c>
      <c r="E56" s="32" t="s">
        <v>89</v>
      </c>
      <c r="F56" s="32" t="s">
        <v>90</v>
      </c>
      <c r="G56" s="7">
        <v>43</v>
      </c>
      <c r="H56" s="7">
        <v>43</v>
      </c>
      <c r="I56" s="5">
        <v>728.51</v>
      </c>
      <c r="J56" s="7">
        <v>16</v>
      </c>
      <c r="K56" s="7">
        <v>16</v>
      </c>
      <c r="L56" s="7">
        <v>0</v>
      </c>
      <c r="M56" s="10">
        <v>728.51</v>
      </c>
      <c r="N56" s="5">
        <v>728.51</v>
      </c>
      <c r="O56" s="5">
        <v>0</v>
      </c>
      <c r="P56" s="5">
        <v>28337669.52</v>
      </c>
      <c r="Q56" s="5">
        <v>9816353.48</v>
      </c>
      <c r="R56" s="5">
        <v>9260658.01</v>
      </c>
      <c r="S56" s="5">
        <v>9260658.03</v>
      </c>
      <c r="T56" s="5">
        <v>0</v>
      </c>
      <c r="U56" s="5">
        <v>0</v>
      </c>
    </row>
    <row r="57" spans="1:21" s="6" customFormat="1" ht="33.75" customHeight="1">
      <c r="A57" s="8" t="s">
        <v>45</v>
      </c>
      <c r="B57" s="50" t="s">
        <v>308</v>
      </c>
      <c r="C57" s="30">
        <v>83</v>
      </c>
      <c r="D57" s="31">
        <v>40900</v>
      </c>
      <c r="E57" s="32" t="s">
        <v>89</v>
      </c>
      <c r="F57" s="32" t="s">
        <v>90</v>
      </c>
      <c r="G57" s="7">
        <v>48</v>
      </c>
      <c r="H57" s="7">
        <v>48</v>
      </c>
      <c r="I57" s="5">
        <v>729.11</v>
      </c>
      <c r="J57" s="7">
        <v>16</v>
      </c>
      <c r="K57" s="7">
        <v>14</v>
      </c>
      <c r="L57" s="7">
        <v>2</v>
      </c>
      <c r="M57" s="10">
        <v>729.11</v>
      </c>
      <c r="N57" s="5">
        <v>646.67</v>
      </c>
      <c r="O57" s="5">
        <v>82.44</v>
      </c>
      <c r="P57" s="5">
        <v>29244200</v>
      </c>
      <c r="Q57" s="5">
        <v>9824438.21</v>
      </c>
      <c r="R57" s="5">
        <v>9709880.89</v>
      </c>
      <c r="S57" s="5">
        <v>9709880.9</v>
      </c>
      <c r="T57" s="5">
        <v>0</v>
      </c>
      <c r="U57" s="5">
        <v>0</v>
      </c>
    </row>
    <row r="58" spans="1:21" s="6" customFormat="1" ht="33.75" customHeight="1">
      <c r="A58" s="8" t="s">
        <v>46</v>
      </c>
      <c r="B58" s="50" t="s">
        <v>62</v>
      </c>
      <c r="C58" s="30">
        <v>13</v>
      </c>
      <c r="D58" s="31">
        <v>40259</v>
      </c>
      <c r="E58" s="32" t="s">
        <v>89</v>
      </c>
      <c r="F58" s="32" t="s">
        <v>90</v>
      </c>
      <c r="G58" s="7">
        <v>22</v>
      </c>
      <c r="H58" s="7">
        <v>22</v>
      </c>
      <c r="I58" s="5">
        <v>365.8</v>
      </c>
      <c r="J58" s="7">
        <v>8</v>
      </c>
      <c r="K58" s="7">
        <v>3</v>
      </c>
      <c r="L58" s="7">
        <v>5</v>
      </c>
      <c r="M58" s="10">
        <v>342.48</v>
      </c>
      <c r="N58" s="5">
        <v>154.01</v>
      </c>
      <c r="O58" s="5">
        <v>188.47</v>
      </c>
      <c r="P58" s="5">
        <v>14672700</v>
      </c>
      <c r="Q58" s="5">
        <v>6547792.37</v>
      </c>
      <c r="R58" s="5">
        <v>4062453.82</v>
      </c>
      <c r="S58" s="5">
        <v>4062453.81</v>
      </c>
      <c r="T58" s="5">
        <v>0</v>
      </c>
      <c r="U58" s="5">
        <v>0</v>
      </c>
    </row>
    <row r="59" spans="1:21" s="6" customFormat="1" ht="33.75" customHeight="1">
      <c r="A59" s="8" t="s">
        <v>48</v>
      </c>
      <c r="B59" s="50" t="s">
        <v>146</v>
      </c>
      <c r="C59" s="30">
        <v>45</v>
      </c>
      <c r="D59" s="31">
        <v>40745</v>
      </c>
      <c r="E59" s="32" t="s">
        <v>89</v>
      </c>
      <c r="F59" s="32" t="s">
        <v>90</v>
      </c>
      <c r="G59" s="7">
        <v>41</v>
      </c>
      <c r="H59" s="7">
        <v>41</v>
      </c>
      <c r="I59" s="5">
        <v>1005.32</v>
      </c>
      <c r="J59" s="7">
        <v>19</v>
      </c>
      <c r="K59" s="7">
        <v>10</v>
      </c>
      <c r="L59" s="7">
        <v>9</v>
      </c>
      <c r="M59" s="10">
        <v>1005.32</v>
      </c>
      <c r="N59" s="5">
        <v>556.85</v>
      </c>
      <c r="O59" s="5">
        <v>448.47</v>
      </c>
      <c r="P59" s="5">
        <v>38706653.16</v>
      </c>
      <c r="Q59" s="5">
        <v>13378488.8</v>
      </c>
      <c r="R59" s="5">
        <v>12664082.18</v>
      </c>
      <c r="S59" s="5">
        <v>12664082.18</v>
      </c>
      <c r="T59" s="5">
        <v>0</v>
      </c>
      <c r="U59" s="5">
        <v>0</v>
      </c>
    </row>
    <row r="60" spans="1:21" s="6" customFormat="1" ht="31.5" customHeight="1">
      <c r="A60" s="8" t="s">
        <v>49</v>
      </c>
      <c r="B60" s="50" t="s">
        <v>147</v>
      </c>
      <c r="C60" s="30">
        <v>46</v>
      </c>
      <c r="D60" s="31">
        <v>40745</v>
      </c>
      <c r="E60" s="32" t="s">
        <v>89</v>
      </c>
      <c r="F60" s="32" t="s">
        <v>90</v>
      </c>
      <c r="G60" s="7">
        <v>51</v>
      </c>
      <c r="H60" s="7">
        <v>51</v>
      </c>
      <c r="I60" s="5">
        <v>1011.38</v>
      </c>
      <c r="J60" s="7">
        <v>20</v>
      </c>
      <c r="K60" s="7">
        <v>12</v>
      </c>
      <c r="L60" s="7">
        <v>8</v>
      </c>
      <c r="M60" s="10">
        <v>1011.38</v>
      </c>
      <c r="N60" s="5">
        <v>668.88</v>
      </c>
      <c r="O60" s="5">
        <v>342.5</v>
      </c>
      <c r="P60" s="5">
        <v>39487684.99</v>
      </c>
      <c r="Q60" s="5">
        <v>13614158.91</v>
      </c>
      <c r="R60" s="5">
        <v>12936763.05</v>
      </c>
      <c r="S60" s="5">
        <v>12936763.03</v>
      </c>
      <c r="T60" s="5">
        <v>0</v>
      </c>
      <c r="U60" s="5">
        <v>0</v>
      </c>
    </row>
    <row r="61" spans="1:21" s="6" customFormat="1" ht="33.75" customHeight="1">
      <c r="A61" s="8" t="s">
        <v>72</v>
      </c>
      <c r="B61" s="50" t="s">
        <v>63</v>
      </c>
      <c r="C61" s="30">
        <v>16</v>
      </c>
      <c r="D61" s="31">
        <v>40641</v>
      </c>
      <c r="E61" s="32" t="s">
        <v>89</v>
      </c>
      <c r="F61" s="32" t="s">
        <v>90</v>
      </c>
      <c r="G61" s="7">
        <v>57</v>
      </c>
      <c r="H61" s="7">
        <v>57</v>
      </c>
      <c r="I61" s="5">
        <v>821.87</v>
      </c>
      <c r="J61" s="7">
        <v>24</v>
      </c>
      <c r="K61" s="7">
        <v>20</v>
      </c>
      <c r="L61" s="7">
        <v>4</v>
      </c>
      <c r="M61" s="10">
        <v>796.1</v>
      </c>
      <c r="N61" s="5">
        <v>648.5</v>
      </c>
      <c r="O61" s="5">
        <v>147.6</v>
      </c>
      <c r="P61" s="5">
        <v>34331100</v>
      </c>
      <c r="Q61" s="5">
        <v>10727099.16</v>
      </c>
      <c r="R61" s="5">
        <v>11802000.42</v>
      </c>
      <c r="S61" s="5">
        <v>11802000.42</v>
      </c>
      <c r="T61" s="5">
        <v>0</v>
      </c>
      <c r="U61" s="5">
        <v>0</v>
      </c>
    </row>
    <row r="62" spans="1:21" s="6" customFormat="1" ht="33.75" customHeight="1">
      <c r="A62" s="8" t="s">
        <v>73</v>
      </c>
      <c r="B62" s="50" t="s">
        <v>65</v>
      </c>
      <c r="C62" s="30">
        <v>49</v>
      </c>
      <c r="D62" s="31">
        <v>40722</v>
      </c>
      <c r="E62" s="32" t="s">
        <v>89</v>
      </c>
      <c r="F62" s="32" t="s">
        <v>90</v>
      </c>
      <c r="G62" s="7">
        <v>68</v>
      </c>
      <c r="H62" s="7">
        <v>68</v>
      </c>
      <c r="I62" s="5">
        <v>834.52</v>
      </c>
      <c r="J62" s="7">
        <v>31</v>
      </c>
      <c r="K62" s="7">
        <v>24</v>
      </c>
      <c r="L62" s="7">
        <v>7</v>
      </c>
      <c r="M62" s="10">
        <v>834.52</v>
      </c>
      <c r="N62" s="5">
        <v>673.87</v>
      </c>
      <c r="O62" s="5">
        <v>160.65</v>
      </c>
      <c r="P62" s="5">
        <v>36431877.51</v>
      </c>
      <c r="Q62" s="5">
        <v>11240075.74</v>
      </c>
      <c r="R62" s="5">
        <v>12595900.89</v>
      </c>
      <c r="S62" s="5">
        <v>12595900.88</v>
      </c>
      <c r="T62" s="5">
        <v>0</v>
      </c>
      <c r="U62" s="5">
        <v>0</v>
      </c>
    </row>
    <row r="63" spans="1:21" s="6" customFormat="1" ht="33.75" customHeight="1">
      <c r="A63" s="8" t="s">
        <v>74</v>
      </c>
      <c r="B63" s="50" t="s">
        <v>64</v>
      </c>
      <c r="C63" s="30">
        <v>7</v>
      </c>
      <c r="D63" s="31">
        <v>40603</v>
      </c>
      <c r="E63" s="32" t="s">
        <v>89</v>
      </c>
      <c r="F63" s="32" t="s">
        <v>90</v>
      </c>
      <c r="G63" s="7">
        <v>38</v>
      </c>
      <c r="H63" s="7">
        <v>38</v>
      </c>
      <c r="I63" s="5">
        <v>734.32</v>
      </c>
      <c r="J63" s="7">
        <v>12</v>
      </c>
      <c r="K63" s="7">
        <v>8</v>
      </c>
      <c r="L63" s="7">
        <v>4</v>
      </c>
      <c r="M63" s="10">
        <v>734.32</v>
      </c>
      <c r="N63" s="5">
        <v>494.66</v>
      </c>
      <c r="O63" s="5">
        <v>239.66</v>
      </c>
      <c r="P63" s="5">
        <v>28295451.96</v>
      </c>
      <c r="Q63" s="5">
        <v>9894640.69</v>
      </c>
      <c r="R63" s="5">
        <v>9200405.63</v>
      </c>
      <c r="S63" s="5">
        <v>9200405.64</v>
      </c>
      <c r="T63" s="5">
        <v>0</v>
      </c>
      <c r="U63" s="5">
        <v>0</v>
      </c>
    </row>
    <row r="64" spans="1:21" s="6" customFormat="1" ht="33.75" customHeight="1">
      <c r="A64" s="8" t="s">
        <v>168</v>
      </c>
      <c r="B64" s="50" t="s">
        <v>66</v>
      </c>
      <c r="C64" s="30">
        <v>4</v>
      </c>
      <c r="D64" s="31">
        <v>40557</v>
      </c>
      <c r="E64" s="32" t="s">
        <v>89</v>
      </c>
      <c r="F64" s="32" t="s">
        <v>90</v>
      </c>
      <c r="G64" s="7">
        <v>39</v>
      </c>
      <c r="H64" s="7">
        <v>39</v>
      </c>
      <c r="I64" s="5">
        <v>393.6</v>
      </c>
      <c r="J64" s="7">
        <v>12</v>
      </c>
      <c r="K64" s="7">
        <v>5</v>
      </c>
      <c r="L64" s="7">
        <v>7</v>
      </c>
      <c r="M64" s="10">
        <v>393.6</v>
      </c>
      <c r="N64" s="5">
        <v>153.41</v>
      </c>
      <c r="O64" s="5">
        <v>240.19</v>
      </c>
      <c r="P64" s="5">
        <v>17515090.36</v>
      </c>
      <c r="Q64" s="5">
        <v>5303587.78</v>
      </c>
      <c r="R64" s="5">
        <v>6105751.29</v>
      </c>
      <c r="S64" s="5">
        <v>6105751.29</v>
      </c>
      <c r="T64" s="5">
        <v>0</v>
      </c>
      <c r="U64" s="5">
        <v>0</v>
      </c>
    </row>
    <row r="65" spans="1:21" s="6" customFormat="1" ht="33.75" customHeight="1">
      <c r="A65" s="8" t="s">
        <v>169</v>
      </c>
      <c r="B65" s="39" t="s">
        <v>293</v>
      </c>
      <c r="C65" s="30">
        <v>31</v>
      </c>
      <c r="D65" s="31">
        <v>40711</v>
      </c>
      <c r="E65" s="32" t="s">
        <v>89</v>
      </c>
      <c r="F65" s="32" t="s">
        <v>90</v>
      </c>
      <c r="G65" s="7">
        <v>54</v>
      </c>
      <c r="H65" s="7">
        <v>6</v>
      </c>
      <c r="I65" s="5">
        <v>711.66</v>
      </c>
      <c r="J65" s="7">
        <v>1</v>
      </c>
      <c r="K65" s="7">
        <v>0</v>
      </c>
      <c r="L65" s="7">
        <v>1</v>
      </c>
      <c r="M65" s="5">
        <v>32.67</v>
      </c>
      <c r="N65" s="5">
        <v>0</v>
      </c>
      <c r="O65" s="5">
        <v>32.67</v>
      </c>
      <c r="P65" s="5">
        <v>1610000</v>
      </c>
      <c r="Q65" s="5">
        <v>622134.34</v>
      </c>
      <c r="R65" s="5">
        <v>493932.83</v>
      </c>
      <c r="S65" s="5">
        <v>493932.83</v>
      </c>
      <c r="T65" s="5">
        <v>0</v>
      </c>
      <c r="U65" s="5">
        <v>0</v>
      </c>
    </row>
    <row r="66" spans="1:21" s="6" customFormat="1" ht="33.75" customHeight="1">
      <c r="A66" s="8" t="s">
        <v>86</v>
      </c>
      <c r="B66" s="50" t="s">
        <v>69</v>
      </c>
      <c r="C66" s="30">
        <v>20</v>
      </c>
      <c r="D66" s="31">
        <v>40641</v>
      </c>
      <c r="E66" s="32" t="s">
        <v>89</v>
      </c>
      <c r="F66" s="32" t="s">
        <v>90</v>
      </c>
      <c r="G66" s="7">
        <v>29</v>
      </c>
      <c r="H66" s="7">
        <v>29</v>
      </c>
      <c r="I66" s="5">
        <v>389.83</v>
      </c>
      <c r="J66" s="7">
        <v>14</v>
      </c>
      <c r="K66" s="7">
        <v>11</v>
      </c>
      <c r="L66" s="7">
        <v>3</v>
      </c>
      <c r="M66" s="10">
        <v>389.83</v>
      </c>
      <c r="N66" s="5">
        <v>300.64</v>
      </c>
      <c r="O66" s="5">
        <v>89.19</v>
      </c>
      <c r="P66" s="5">
        <v>16419142.22</v>
      </c>
      <c r="Q66" s="5">
        <v>5252788.67</v>
      </c>
      <c r="R66" s="5">
        <v>5583176.78</v>
      </c>
      <c r="S66" s="5">
        <v>5583176.77</v>
      </c>
      <c r="T66" s="5">
        <v>0</v>
      </c>
      <c r="U66" s="5">
        <v>0</v>
      </c>
    </row>
    <row r="67" spans="1:21" s="6" customFormat="1" ht="33.75" customHeight="1">
      <c r="A67" s="8" t="s">
        <v>87</v>
      </c>
      <c r="B67" s="50" t="s">
        <v>70</v>
      </c>
      <c r="C67" s="30">
        <v>11</v>
      </c>
      <c r="D67" s="31">
        <v>40603</v>
      </c>
      <c r="E67" s="32" t="s">
        <v>89</v>
      </c>
      <c r="F67" s="32" t="s">
        <v>90</v>
      </c>
      <c r="G67" s="7">
        <v>34</v>
      </c>
      <c r="H67" s="7">
        <v>34</v>
      </c>
      <c r="I67" s="5">
        <v>404.79</v>
      </c>
      <c r="J67" s="7">
        <v>12</v>
      </c>
      <c r="K67" s="7">
        <v>11</v>
      </c>
      <c r="L67" s="7">
        <v>1</v>
      </c>
      <c r="M67" s="10">
        <v>404.79</v>
      </c>
      <c r="N67" s="5">
        <v>366.74</v>
      </c>
      <c r="O67" s="5">
        <v>38.05</v>
      </c>
      <c r="P67" s="5">
        <v>17391500</v>
      </c>
      <c r="Q67" s="5">
        <v>5801607.6</v>
      </c>
      <c r="R67" s="5">
        <v>5794946.2</v>
      </c>
      <c r="S67" s="5">
        <v>5794946.2</v>
      </c>
      <c r="T67" s="5">
        <v>0</v>
      </c>
      <c r="U67" s="5">
        <v>0</v>
      </c>
    </row>
    <row r="68" spans="1:21" ht="33.75" customHeight="1">
      <c r="A68" s="8" t="s">
        <v>97</v>
      </c>
      <c r="B68" s="46" t="s">
        <v>81</v>
      </c>
      <c r="C68" s="30">
        <v>79</v>
      </c>
      <c r="D68" s="31">
        <v>40900</v>
      </c>
      <c r="E68" s="32" t="s">
        <v>89</v>
      </c>
      <c r="F68" s="32" t="s">
        <v>90</v>
      </c>
      <c r="G68" s="7">
        <v>56</v>
      </c>
      <c r="H68" s="7">
        <v>56</v>
      </c>
      <c r="I68" s="5">
        <v>720.86</v>
      </c>
      <c r="J68" s="7">
        <v>16</v>
      </c>
      <c r="K68" s="7">
        <v>13</v>
      </c>
      <c r="L68" s="7">
        <v>3</v>
      </c>
      <c r="M68" s="10">
        <v>720.86</v>
      </c>
      <c r="N68" s="5">
        <v>580.25</v>
      </c>
      <c r="O68" s="5">
        <v>140.61</v>
      </c>
      <c r="P68" s="5">
        <v>28982100</v>
      </c>
      <c r="Q68" s="5">
        <v>9713273.07</v>
      </c>
      <c r="R68" s="5">
        <v>9634413.47</v>
      </c>
      <c r="S68" s="5">
        <v>9634413.46</v>
      </c>
      <c r="T68" s="5">
        <v>0</v>
      </c>
      <c r="U68" s="5">
        <v>0</v>
      </c>
    </row>
    <row r="69" spans="1:21" s="6" customFormat="1" ht="33.75" customHeight="1">
      <c r="A69" s="8" t="s">
        <v>98</v>
      </c>
      <c r="B69" s="50" t="s">
        <v>82</v>
      </c>
      <c r="C69" s="30">
        <v>78</v>
      </c>
      <c r="D69" s="31">
        <v>40900</v>
      </c>
      <c r="E69" s="32" t="s">
        <v>89</v>
      </c>
      <c r="F69" s="32" t="s">
        <v>90</v>
      </c>
      <c r="G69" s="7">
        <v>39</v>
      </c>
      <c r="H69" s="7">
        <v>39</v>
      </c>
      <c r="I69" s="5">
        <v>598.94</v>
      </c>
      <c r="J69" s="7">
        <v>15</v>
      </c>
      <c r="K69" s="7">
        <v>12</v>
      </c>
      <c r="L69" s="7">
        <v>3</v>
      </c>
      <c r="M69" s="5">
        <v>561.11</v>
      </c>
      <c r="N69" s="5">
        <v>425.97</v>
      </c>
      <c r="O69" s="5">
        <v>135.14</v>
      </c>
      <c r="P69" s="5">
        <v>23082500</v>
      </c>
      <c r="Q69" s="5">
        <v>10727726.51</v>
      </c>
      <c r="R69" s="5">
        <v>6177386.75</v>
      </c>
      <c r="S69" s="5">
        <v>6177386.74</v>
      </c>
      <c r="T69" s="5">
        <v>0</v>
      </c>
      <c r="U69" s="5">
        <v>0</v>
      </c>
    </row>
    <row r="70" spans="1:21" s="6" customFormat="1" ht="33.75" customHeight="1">
      <c r="A70" s="8" t="s">
        <v>99</v>
      </c>
      <c r="B70" s="50" t="s">
        <v>157</v>
      </c>
      <c r="C70" s="30">
        <v>38</v>
      </c>
      <c r="D70" s="31">
        <v>40736</v>
      </c>
      <c r="E70" s="32" t="s">
        <v>89</v>
      </c>
      <c r="F70" s="32" t="s">
        <v>90</v>
      </c>
      <c r="G70" s="7">
        <v>14</v>
      </c>
      <c r="H70" s="7">
        <v>14</v>
      </c>
      <c r="I70" s="5">
        <v>305.6</v>
      </c>
      <c r="J70" s="7">
        <v>6</v>
      </c>
      <c r="K70" s="7">
        <v>6</v>
      </c>
      <c r="L70" s="7">
        <v>0</v>
      </c>
      <c r="M70" s="10">
        <v>276.43</v>
      </c>
      <c r="N70" s="5">
        <v>276.43</v>
      </c>
      <c r="O70" s="5">
        <v>0</v>
      </c>
      <c r="P70" s="5">
        <v>11533120.28</v>
      </c>
      <c r="Q70" s="5">
        <v>3724773.29</v>
      </c>
      <c r="R70" s="5">
        <v>3904173.49</v>
      </c>
      <c r="S70" s="5">
        <v>3904173.5</v>
      </c>
      <c r="T70" s="5">
        <v>0</v>
      </c>
      <c r="U70" s="5">
        <v>0</v>
      </c>
    </row>
    <row r="71" spans="1:21" s="6" customFormat="1" ht="33.75" customHeight="1">
      <c r="A71" s="116" t="s">
        <v>231</v>
      </c>
      <c r="B71" s="117"/>
      <c r="C71" s="40" t="s">
        <v>9</v>
      </c>
      <c r="D71" s="40" t="s">
        <v>9</v>
      </c>
      <c r="E71" s="40" t="s">
        <v>9</v>
      </c>
      <c r="F71" s="40" t="s">
        <v>9</v>
      </c>
      <c r="G71" s="41">
        <v>31</v>
      </c>
      <c r="H71" s="41">
        <v>31</v>
      </c>
      <c r="I71" s="42">
        <v>394.34</v>
      </c>
      <c r="J71" s="41">
        <v>8</v>
      </c>
      <c r="K71" s="41">
        <v>8</v>
      </c>
      <c r="L71" s="41">
        <v>0</v>
      </c>
      <c r="M71" s="42">
        <v>394.34</v>
      </c>
      <c r="N71" s="42">
        <v>394.34</v>
      </c>
      <c r="O71" s="42">
        <v>0</v>
      </c>
      <c r="P71" s="42">
        <v>12277352</v>
      </c>
      <c r="Q71" s="42">
        <v>0</v>
      </c>
      <c r="R71" s="42">
        <v>0</v>
      </c>
      <c r="S71" s="42">
        <v>0</v>
      </c>
      <c r="T71" s="42">
        <v>0</v>
      </c>
      <c r="U71" s="5">
        <v>12277352</v>
      </c>
    </row>
    <row r="72" spans="1:21" s="6" customFormat="1" ht="33.75" customHeight="1">
      <c r="A72" s="89" t="s">
        <v>165</v>
      </c>
      <c r="B72" s="90"/>
      <c r="C72" s="40" t="s">
        <v>9</v>
      </c>
      <c r="D72" s="40" t="s">
        <v>9</v>
      </c>
      <c r="E72" s="40" t="s">
        <v>9</v>
      </c>
      <c r="F72" s="40" t="s">
        <v>9</v>
      </c>
      <c r="G72" s="41">
        <v>31</v>
      </c>
      <c r="H72" s="41">
        <v>31</v>
      </c>
      <c r="I72" s="42">
        <v>394.34</v>
      </c>
      <c r="J72" s="41">
        <v>8</v>
      </c>
      <c r="K72" s="41">
        <v>8</v>
      </c>
      <c r="L72" s="41">
        <v>0</v>
      </c>
      <c r="M72" s="42">
        <v>394.34</v>
      </c>
      <c r="N72" s="42">
        <v>394.34</v>
      </c>
      <c r="O72" s="42">
        <v>0</v>
      </c>
      <c r="P72" s="42">
        <v>12277352</v>
      </c>
      <c r="Q72" s="42">
        <v>0</v>
      </c>
      <c r="R72" s="42">
        <v>0</v>
      </c>
      <c r="S72" s="5">
        <v>0</v>
      </c>
      <c r="T72" s="5">
        <v>0</v>
      </c>
      <c r="U72" s="5">
        <v>12277352</v>
      </c>
    </row>
    <row r="73" spans="1:21" s="6" customFormat="1" ht="33.75" customHeight="1">
      <c r="A73" s="8" t="s">
        <v>100</v>
      </c>
      <c r="B73" s="50" t="s">
        <v>319</v>
      </c>
      <c r="C73" s="30">
        <v>80</v>
      </c>
      <c r="D73" s="31">
        <v>40900</v>
      </c>
      <c r="E73" s="32" t="s">
        <v>89</v>
      </c>
      <c r="F73" s="32" t="s">
        <v>90</v>
      </c>
      <c r="G73" s="7">
        <v>31</v>
      </c>
      <c r="H73" s="7">
        <v>31</v>
      </c>
      <c r="I73" s="5">
        <v>394.34</v>
      </c>
      <c r="J73" s="7">
        <v>8</v>
      </c>
      <c r="K73" s="7">
        <v>8</v>
      </c>
      <c r="L73" s="7">
        <v>0</v>
      </c>
      <c r="M73" s="10">
        <v>394.34</v>
      </c>
      <c r="N73" s="5">
        <v>394.34</v>
      </c>
      <c r="O73" s="5">
        <v>0</v>
      </c>
      <c r="P73" s="5">
        <v>12277352</v>
      </c>
      <c r="Q73" s="5">
        <v>0</v>
      </c>
      <c r="R73" s="5">
        <v>0</v>
      </c>
      <c r="S73" s="5">
        <v>0</v>
      </c>
      <c r="T73" s="5">
        <v>0</v>
      </c>
      <c r="U73" s="5">
        <v>12277352</v>
      </c>
    </row>
    <row r="74" spans="1:22" s="6" customFormat="1" ht="33.75" customHeight="1">
      <c r="A74" s="89" t="s">
        <v>334</v>
      </c>
      <c r="B74" s="90"/>
      <c r="C74" s="40" t="s">
        <v>9</v>
      </c>
      <c r="D74" s="40" t="s">
        <v>9</v>
      </c>
      <c r="E74" s="40" t="s">
        <v>9</v>
      </c>
      <c r="F74" s="40" t="s">
        <v>9</v>
      </c>
      <c r="G74" s="7">
        <f aca="true" t="shared" si="8" ref="G74:S74">G75+G124</f>
        <v>893</v>
      </c>
      <c r="H74" s="7">
        <f t="shared" si="8"/>
        <v>874</v>
      </c>
      <c r="I74" s="5">
        <f t="shared" si="8"/>
        <v>14324.720000000001</v>
      </c>
      <c r="J74" s="7">
        <f t="shared" si="8"/>
        <v>346</v>
      </c>
      <c r="K74" s="7">
        <f t="shared" si="8"/>
        <v>191</v>
      </c>
      <c r="L74" s="7">
        <f t="shared" si="8"/>
        <v>155</v>
      </c>
      <c r="M74" s="5">
        <f t="shared" si="8"/>
        <v>13119.849999999999</v>
      </c>
      <c r="N74" s="5">
        <f t="shared" si="8"/>
        <v>7168.68</v>
      </c>
      <c r="O74" s="5">
        <f t="shared" si="8"/>
        <v>5951.17</v>
      </c>
      <c r="P74" s="5">
        <f t="shared" si="8"/>
        <v>475725411.78000003</v>
      </c>
      <c r="Q74" s="5">
        <f t="shared" si="8"/>
        <v>307923721.90999997</v>
      </c>
      <c r="R74" s="5">
        <f t="shared" si="8"/>
        <v>109459110.72999999</v>
      </c>
      <c r="S74" s="5">
        <f t="shared" si="8"/>
        <v>58342579.13999999</v>
      </c>
      <c r="T74" s="5">
        <v>0</v>
      </c>
      <c r="U74" s="5">
        <v>0</v>
      </c>
      <c r="V74" s="6">
        <f>Q74/P74*100</f>
        <v>64.72719646357672</v>
      </c>
    </row>
    <row r="75" spans="1:23" s="6" customFormat="1" ht="33.75" customHeight="1">
      <c r="A75" s="89" t="s">
        <v>281</v>
      </c>
      <c r="B75" s="90"/>
      <c r="C75" s="8" t="s">
        <v>9</v>
      </c>
      <c r="D75" s="8" t="s">
        <v>9</v>
      </c>
      <c r="E75" s="8" t="s">
        <v>9</v>
      </c>
      <c r="F75" s="8" t="s">
        <v>9</v>
      </c>
      <c r="G75" s="7">
        <f aca="true" t="shared" si="9" ref="G75:S75">G76+G80+G92+G95+G97+G99+G105+G114</f>
        <v>825</v>
      </c>
      <c r="H75" s="7">
        <f t="shared" si="9"/>
        <v>806</v>
      </c>
      <c r="I75" s="5">
        <f t="shared" si="9"/>
        <v>12825.390000000001</v>
      </c>
      <c r="J75" s="7">
        <f t="shared" si="9"/>
        <v>309</v>
      </c>
      <c r="K75" s="7">
        <f t="shared" si="9"/>
        <v>171</v>
      </c>
      <c r="L75" s="7">
        <f t="shared" si="9"/>
        <v>138</v>
      </c>
      <c r="M75" s="5">
        <f t="shared" si="9"/>
        <v>11647.349999999999</v>
      </c>
      <c r="N75" s="5">
        <f t="shared" si="9"/>
        <v>6349.64</v>
      </c>
      <c r="O75" s="5">
        <f t="shared" si="9"/>
        <v>5297.71</v>
      </c>
      <c r="P75" s="5">
        <f t="shared" si="9"/>
        <v>433395309.98</v>
      </c>
      <c r="Q75" s="5">
        <f t="shared" si="9"/>
        <v>307923721.90999997</v>
      </c>
      <c r="R75" s="5">
        <f t="shared" si="9"/>
        <v>72344733.33</v>
      </c>
      <c r="S75" s="5">
        <f t="shared" si="9"/>
        <v>53126854.739999995</v>
      </c>
      <c r="T75" s="5">
        <v>0</v>
      </c>
      <c r="U75" s="5">
        <v>0</v>
      </c>
      <c r="W75" s="6">
        <f>(R74+S74)/P74*100</f>
        <v>35.27280353642326</v>
      </c>
    </row>
    <row r="76" spans="1:21" s="6" customFormat="1" ht="45" customHeight="1">
      <c r="A76" s="89" t="s">
        <v>125</v>
      </c>
      <c r="B76" s="90"/>
      <c r="C76" s="8" t="s">
        <v>9</v>
      </c>
      <c r="D76" s="8" t="s">
        <v>9</v>
      </c>
      <c r="E76" s="8" t="s">
        <v>9</v>
      </c>
      <c r="F76" s="8" t="s">
        <v>9</v>
      </c>
      <c r="G76" s="9">
        <v>53</v>
      </c>
      <c r="H76" s="9">
        <v>53</v>
      </c>
      <c r="I76" s="10">
        <v>1317.4099999999999</v>
      </c>
      <c r="J76" s="9">
        <v>18</v>
      </c>
      <c r="K76" s="9">
        <v>3</v>
      </c>
      <c r="L76" s="9">
        <v>15</v>
      </c>
      <c r="M76" s="10">
        <v>860.19</v>
      </c>
      <c r="N76" s="10">
        <v>144.51</v>
      </c>
      <c r="O76" s="10">
        <v>715.6800000000001</v>
      </c>
      <c r="P76" s="10">
        <f>P77+P78+P79</f>
        <v>25452000</v>
      </c>
      <c r="Q76" s="10">
        <f>Q77+Q78+Q79</f>
        <v>21812376.560000002</v>
      </c>
      <c r="R76" s="10">
        <f>R77+R78+R79</f>
        <v>2911698.76</v>
      </c>
      <c r="S76" s="10">
        <f>S77+S78+S79</f>
        <v>727924.68</v>
      </c>
      <c r="T76" s="10">
        <v>0</v>
      </c>
      <c r="U76" s="10">
        <v>0</v>
      </c>
    </row>
    <row r="77" spans="1:21" s="6" customFormat="1" ht="33.75" customHeight="1">
      <c r="A77" s="8" t="s">
        <v>101</v>
      </c>
      <c r="B77" s="60" t="s">
        <v>76</v>
      </c>
      <c r="C77" s="30">
        <v>3</v>
      </c>
      <c r="D77" s="31">
        <v>40875</v>
      </c>
      <c r="E77" s="32" t="s">
        <v>90</v>
      </c>
      <c r="F77" s="32" t="s">
        <v>161</v>
      </c>
      <c r="G77" s="7">
        <v>7</v>
      </c>
      <c r="H77" s="7">
        <v>7</v>
      </c>
      <c r="I77" s="5">
        <v>133.88</v>
      </c>
      <c r="J77" s="7">
        <v>3</v>
      </c>
      <c r="K77" s="7">
        <v>0</v>
      </c>
      <c r="L77" s="7">
        <v>3</v>
      </c>
      <c r="M77" s="10">
        <v>107.51</v>
      </c>
      <c r="N77" s="5">
        <v>0</v>
      </c>
      <c r="O77" s="5">
        <v>107.51</v>
      </c>
      <c r="P77" s="5">
        <f>Q77+R77+S77+U77</f>
        <v>3268724.5</v>
      </c>
      <c r="Q77" s="10">
        <v>2778162.99</v>
      </c>
      <c r="R77" s="10">
        <v>392449.21</v>
      </c>
      <c r="S77" s="10">
        <v>98112.3</v>
      </c>
      <c r="T77" s="5">
        <v>0</v>
      </c>
      <c r="U77" s="5">
        <v>0</v>
      </c>
    </row>
    <row r="78" spans="1:21" s="6" customFormat="1" ht="33.75" customHeight="1">
      <c r="A78" s="8" t="s">
        <v>102</v>
      </c>
      <c r="B78" s="60" t="s">
        <v>50</v>
      </c>
      <c r="C78" s="30">
        <v>2</v>
      </c>
      <c r="D78" s="31">
        <v>40865</v>
      </c>
      <c r="E78" s="32" t="s">
        <v>90</v>
      </c>
      <c r="F78" s="32" t="s">
        <v>161</v>
      </c>
      <c r="G78" s="9">
        <v>14</v>
      </c>
      <c r="H78" s="9">
        <v>14</v>
      </c>
      <c r="I78" s="5">
        <v>287.9</v>
      </c>
      <c r="J78" s="9">
        <v>5</v>
      </c>
      <c r="K78" s="9">
        <v>3</v>
      </c>
      <c r="L78" s="9">
        <v>2</v>
      </c>
      <c r="M78" s="10">
        <v>256.16</v>
      </c>
      <c r="N78" s="10">
        <v>144.51</v>
      </c>
      <c r="O78" s="10">
        <v>111.65</v>
      </c>
      <c r="P78" s="5">
        <f>Q78+R78+S78+U78</f>
        <v>7434828</v>
      </c>
      <c r="Q78" s="10">
        <v>6203653.73</v>
      </c>
      <c r="R78" s="10">
        <v>984939.42</v>
      </c>
      <c r="S78" s="10">
        <v>246234.85</v>
      </c>
      <c r="T78" s="5">
        <v>0</v>
      </c>
      <c r="U78" s="5">
        <v>0</v>
      </c>
    </row>
    <row r="79" spans="1:21" s="6" customFormat="1" ht="33.75" customHeight="1">
      <c r="A79" s="8" t="s">
        <v>103</v>
      </c>
      <c r="B79" s="60" t="s">
        <v>174</v>
      </c>
      <c r="C79" s="30">
        <v>4</v>
      </c>
      <c r="D79" s="31">
        <v>40875</v>
      </c>
      <c r="E79" s="32" t="s">
        <v>90</v>
      </c>
      <c r="F79" s="32" t="s">
        <v>161</v>
      </c>
      <c r="G79" s="9">
        <v>32</v>
      </c>
      <c r="H79" s="9">
        <v>32</v>
      </c>
      <c r="I79" s="5">
        <v>895.63</v>
      </c>
      <c r="J79" s="7">
        <v>10</v>
      </c>
      <c r="K79" s="7">
        <v>0</v>
      </c>
      <c r="L79" s="7">
        <v>10</v>
      </c>
      <c r="M79" s="10">
        <v>496.52</v>
      </c>
      <c r="N79" s="5">
        <v>0</v>
      </c>
      <c r="O79" s="5">
        <v>496.52</v>
      </c>
      <c r="P79" s="5">
        <f>Q79+R79+S79+U79</f>
        <v>14748447.499999998</v>
      </c>
      <c r="Q79" s="10">
        <v>12830559.84</v>
      </c>
      <c r="R79" s="10">
        <v>1534310.13</v>
      </c>
      <c r="S79" s="10">
        <v>383577.53</v>
      </c>
      <c r="T79" s="5">
        <v>0</v>
      </c>
      <c r="U79" s="5">
        <v>0</v>
      </c>
    </row>
    <row r="80" spans="1:21" s="6" customFormat="1" ht="45" customHeight="1">
      <c r="A80" s="89" t="s">
        <v>187</v>
      </c>
      <c r="B80" s="90"/>
      <c r="C80" s="8" t="s">
        <v>9</v>
      </c>
      <c r="D80" s="8" t="s">
        <v>9</v>
      </c>
      <c r="E80" s="8" t="s">
        <v>9</v>
      </c>
      <c r="F80" s="8" t="s">
        <v>9</v>
      </c>
      <c r="G80" s="9">
        <f aca="true" t="shared" si="10" ref="G80:U80">G81+G82+G83+G84+G85+G86+G87+G88+G89+G90+G91</f>
        <v>165</v>
      </c>
      <c r="H80" s="9">
        <f t="shared" si="10"/>
        <v>146</v>
      </c>
      <c r="I80" s="10">
        <f t="shared" si="10"/>
        <v>2330.42</v>
      </c>
      <c r="J80" s="9">
        <f t="shared" si="10"/>
        <v>59</v>
      </c>
      <c r="K80" s="9">
        <f t="shared" si="10"/>
        <v>30</v>
      </c>
      <c r="L80" s="9">
        <f t="shared" si="10"/>
        <v>29</v>
      </c>
      <c r="M80" s="10">
        <f t="shared" si="10"/>
        <v>1913.1</v>
      </c>
      <c r="N80" s="10">
        <f t="shared" si="10"/>
        <v>987.2299999999998</v>
      </c>
      <c r="O80" s="10">
        <f t="shared" si="10"/>
        <v>925.87</v>
      </c>
      <c r="P80" s="5">
        <f t="shared" si="10"/>
        <v>63516040</v>
      </c>
      <c r="Q80" s="5">
        <f t="shared" si="10"/>
        <v>50975720.559999995</v>
      </c>
      <c r="R80" s="5">
        <f t="shared" si="10"/>
        <v>10032255.560000002</v>
      </c>
      <c r="S80" s="5">
        <f t="shared" si="10"/>
        <v>2508063.8800000004</v>
      </c>
      <c r="T80" s="10">
        <f t="shared" si="10"/>
        <v>0</v>
      </c>
      <c r="U80" s="10">
        <f t="shared" si="10"/>
        <v>0</v>
      </c>
    </row>
    <row r="81" spans="1:21" s="6" customFormat="1" ht="33.75" customHeight="1">
      <c r="A81" s="8" t="s">
        <v>104</v>
      </c>
      <c r="B81" s="60" t="s">
        <v>191</v>
      </c>
      <c r="C81" s="30">
        <v>16</v>
      </c>
      <c r="D81" s="31">
        <v>40638</v>
      </c>
      <c r="E81" s="32" t="s">
        <v>90</v>
      </c>
      <c r="F81" s="32" t="s">
        <v>161</v>
      </c>
      <c r="G81" s="7">
        <v>5</v>
      </c>
      <c r="H81" s="7">
        <v>5</v>
      </c>
      <c r="I81" s="5">
        <v>99.38</v>
      </c>
      <c r="J81" s="7">
        <v>4</v>
      </c>
      <c r="K81" s="7">
        <v>2</v>
      </c>
      <c r="L81" s="7">
        <v>2</v>
      </c>
      <c r="M81" s="10">
        <v>99.38</v>
      </c>
      <c r="N81" s="5">
        <v>48.91</v>
      </c>
      <c r="O81" s="5">
        <v>50.47</v>
      </c>
      <c r="P81" s="5">
        <f aca="true" t="shared" si="11" ref="P81:P91">Q81+R81+S81+T81+U81</f>
        <v>3774120</v>
      </c>
      <c r="Q81" s="10">
        <v>2648185.1</v>
      </c>
      <c r="R81" s="10">
        <v>900747.92</v>
      </c>
      <c r="S81" s="10">
        <v>225186.98</v>
      </c>
      <c r="T81" s="5">
        <v>0</v>
      </c>
      <c r="U81" s="5">
        <v>0</v>
      </c>
    </row>
    <row r="82" spans="1:21" s="6" customFormat="1" ht="33.75" customHeight="1">
      <c r="A82" s="8" t="s">
        <v>105</v>
      </c>
      <c r="B82" s="60" t="s">
        <v>192</v>
      </c>
      <c r="C82" s="30">
        <v>15</v>
      </c>
      <c r="D82" s="31">
        <v>40638</v>
      </c>
      <c r="E82" s="32" t="s">
        <v>90</v>
      </c>
      <c r="F82" s="32" t="s">
        <v>161</v>
      </c>
      <c r="G82" s="7">
        <v>9</v>
      </c>
      <c r="H82" s="7">
        <v>9</v>
      </c>
      <c r="I82" s="5">
        <v>140.13</v>
      </c>
      <c r="J82" s="7">
        <v>5</v>
      </c>
      <c r="K82" s="7">
        <v>5</v>
      </c>
      <c r="L82" s="7">
        <v>0</v>
      </c>
      <c r="M82" s="10">
        <v>140.13</v>
      </c>
      <c r="N82" s="5">
        <v>140.13</v>
      </c>
      <c r="O82" s="5">
        <v>0</v>
      </c>
      <c r="P82" s="5">
        <v>5403100.4</v>
      </c>
      <c r="Q82" s="10">
        <v>3734052.91</v>
      </c>
      <c r="R82" s="10">
        <v>1335237.99</v>
      </c>
      <c r="S82" s="10">
        <v>333809.5</v>
      </c>
      <c r="T82" s="5">
        <v>0</v>
      </c>
      <c r="U82" s="5">
        <v>0</v>
      </c>
    </row>
    <row r="83" spans="1:21" s="6" customFormat="1" ht="33.75" customHeight="1">
      <c r="A83" s="8" t="s">
        <v>106</v>
      </c>
      <c r="B83" s="60" t="s">
        <v>193</v>
      </c>
      <c r="C83" s="30">
        <v>10</v>
      </c>
      <c r="D83" s="31">
        <v>40638</v>
      </c>
      <c r="E83" s="32" t="s">
        <v>90</v>
      </c>
      <c r="F83" s="32" t="s">
        <v>161</v>
      </c>
      <c r="G83" s="7">
        <v>10</v>
      </c>
      <c r="H83" s="7">
        <v>10</v>
      </c>
      <c r="I83" s="5">
        <v>91</v>
      </c>
      <c r="J83" s="7">
        <v>2</v>
      </c>
      <c r="K83" s="7">
        <v>0</v>
      </c>
      <c r="L83" s="7">
        <v>2</v>
      </c>
      <c r="M83" s="10">
        <v>91</v>
      </c>
      <c r="N83" s="5">
        <v>0</v>
      </c>
      <c r="O83" s="5">
        <v>91</v>
      </c>
      <c r="P83" s="5">
        <f t="shared" si="11"/>
        <v>2658040</v>
      </c>
      <c r="Q83" s="10">
        <v>2424882.71</v>
      </c>
      <c r="R83" s="10">
        <v>186525.83</v>
      </c>
      <c r="S83" s="10">
        <v>46631.46</v>
      </c>
      <c r="T83" s="5">
        <v>0</v>
      </c>
      <c r="U83" s="10">
        <v>0</v>
      </c>
    </row>
    <row r="84" spans="1:21" s="6" customFormat="1" ht="33.75" customHeight="1">
      <c r="A84" s="8" t="s">
        <v>107</v>
      </c>
      <c r="B84" s="60" t="s">
        <v>194</v>
      </c>
      <c r="C84" s="30">
        <v>5</v>
      </c>
      <c r="D84" s="31">
        <v>40638</v>
      </c>
      <c r="E84" s="32" t="s">
        <v>90</v>
      </c>
      <c r="F84" s="32" t="s">
        <v>161</v>
      </c>
      <c r="G84" s="7">
        <v>39</v>
      </c>
      <c r="H84" s="7">
        <v>39</v>
      </c>
      <c r="I84" s="5">
        <v>484.52</v>
      </c>
      <c r="J84" s="7">
        <v>12</v>
      </c>
      <c r="K84" s="7">
        <v>4</v>
      </c>
      <c r="L84" s="7">
        <v>8</v>
      </c>
      <c r="M84" s="10">
        <v>484.52</v>
      </c>
      <c r="N84" s="5">
        <v>194.36</v>
      </c>
      <c r="O84" s="5">
        <v>290.16</v>
      </c>
      <c r="P84" s="5">
        <f t="shared" si="11"/>
        <v>15181039.999999998</v>
      </c>
      <c r="Q84" s="10">
        <v>12911034.86</v>
      </c>
      <c r="R84" s="10">
        <v>1816004.11</v>
      </c>
      <c r="S84" s="10">
        <v>454001.03</v>
      </c>
      <c r="T84" s="5">
        <v>0</v>
      </c>
      <c r="U84" s="5">
        <v>0</v>
      </c>
    </row>
    <row r="85" spans="1:21" s="6" customFormat="1" ht="33.75" customHeight="1">
      <c r="A85" s="8" t="s">
        <v>108</v>
      </c>
      <c r="B85" s="60" t="s">
        <v>195</v>
      </c>
      <c r="C85" s="30">
        <v>4</v>
      </c>
      <c r="D85" s="31">
        <v>40640</v>
      </c>
      <c r="E85" s="32" t="s">
        <v>90</v>
      </c>
      <c r="F85" s="32" t="s">
        <v>161</v>
      </c>
      <c r="G85" s="7">
        <v>26</v>
      </c>
      <c r="H85" s="7">
        <v>26</v>
      </c>
      <c r="I85" s="5">
        <v>397.1</v>
      </c>
      <c r="J85" s="7">
        <v>10</v>
      </c>
      <c r="K85" s="7">
        <v>6</v>
      </c>
      <c r="L85" s="7">
        <v>4</v>
      </c>
      <c r="M85" s="10">
        <v>360.06</v>
      </c>
      <c r="N85" s="5">
        <v>242.92</v>
      </c>
      <c r="O85" s="5">
        <v>117.14</v>
      </c>
      <c r="P85" s="5">
        <f t="shared" si="11"/>
        <v>11289320</v>
      </c>
      <c r="Q85" s="10">
        <v>9594541.43</v>
      </c>
      <c r="R85" s="10">
        <v>1355822.86</v>
      </c>
      <c r="S85" s="10">
        <v>338955.71</v>
      </c>
      <c r="T85" s="5">
        <v>0</v>
      </c>
      <c r="U85" s="5">
        <v>0</v>
      </c>
    </row>
    <row r="86" spans="1:21" s="6" customFormat="1" ht="33.75" customHeight="1">
      <c r="A86" s="8" t="s">
        <v>109</v>
      </c>
      <c r="B86" s="60" t="s">
        <v>196</v>
      </c>
      <c r="C86" s="30">
        <v>7</v>
      </c>
      <c r="D86" s="31">
        <v>40638</v>
      </c>
      <c r="E86" s="32" t="s">
        <v>90</v>
      </c>
      <c r="F86" s="32" t="s">
        <v>161</v>
      </c>
      <c r="G86" s="7">
        <v>11</v>
      </c>
      <c r="H86" s="7">
        <v>11</v>
      </c>
      <c r="I86" s="5">
        <v>148.77</v>
      </c>
      <c r="J86" s="7">
        <v>5</v>
      </c>
      <c r="K86" s="7">
        <v>2</v>
      </c>
      <c r="L86" s="7">
        <v>3</v>
      </c>
      <c r="M86" s="10">
        <v>148.77</v>
      </c>
      <c r="N86" s="5">
        <v>57.32</v>
      </c>
      <c r="O86" s="5">
        <v>91.45</v>
      </c>
      <c r="P86" s="5">
        <f t="shared" si="11"/>
        <v>4583880</v>
      </c>
      <c r="Q86" s="10">
        <v>3964283.53</v>
      </c>
      <c r="R86" s="10">
        <v>495677.18</v>
      </c>
      <c r="S86" s="10">
        <v>123919.29</v>
      </c>
      <c r="T86" s="5">
        <v>0</v>
      </c>
      <c r="U86" s="5">
        <v>0</v>
      </c>
    </row>
    <row r="87" spans="1:21" s="6" customFormat="1" ht="33.75" customHeight="1">
      <c r="A87" s="8" t="s">
        <v>173</v>
      </c>
      <c r="B87" s="60" t="s">
        <v>197</v>
      </c>
      <c r="C87" s="30">
        <v>9</v>
      </c>
      <c r="D87" s="31">
        <v>40638</v>
      </c>
      <c r="E87" s="32" t="s">
        <v>90</v>
      </c>
      <c r="F87" s="32" t="s">
        <v>161</v>
      </c>
      <c r="G87" s="7">
        <v>11</v>
      </c>
      <c r="H87" s="7">
        <v>11</v>
      </c>
      <c r="I87" s="5">
        <v>150.8</v>
      </c>
      <c r="J87" s="7">
        <v>4</v>
      </c>
      <c r="K87" s="7">
        <v>0</v>
      </c>
      <c r="L87" s="7">
        <v>4</v>
      </c>
      <c r="M87" s="10">
        <v>94.54</v>
      </c>
      <c r="N87" s="5">
        <v>0</v>
      </c>
      <c r="O87" s="5">
        <v>94.54</v>
      </c>
      <c r="P87" s="5">
        <f t="shared" si="11"/>
        <v>3485719.9999999995</v>
      </c>
      <c r="Q87" s="10">
        <v>2519213.32</v>
      </c>
      <c r="R87" s="10">
        <v>773205.34</v>
      </c>
      <c r="S87" s="10">
        <v>193301.34</v>
      </c>
      <c r="T87" s="5">
        <v>0</v>
      </c>
      <c r="U87" s="5">
        <v>0</v>
      </c>
    </row>
    <row r="88" spans="1:21" s="6" customFormat="1" ht="33.75" customHeight="1">
      <c r="A88" s="8" t="s">
        <v>110</v>
      </c>
      <c r="B88" s="60" t="s">
        <v>198</v>
      </c>
      <c r="C88" s="30">
        <v>8</v>
      </c>
      <c r="D88" s="31">
        <v>40638</v>
      </c>
      <c r="E88" s="32" t="s">
        <v>90</v>
      </c>
      <c r="F88" s="32" t="s">
        <v>161</v>
      </c>
      <c r="G88" s="7">
        <v>14</v>
      </c>
      <c r="H88" s="7">
        <v>14</v>
      </c>
      <c r="I88" s="5">
        <v>178.19</v>
      </c>
      <c r="J88" s="7">
        <v>5</v>
      </c>
      <c r="K88" s="7">
        <v>1</v>
      </c>
      <c r="L88" s="7">
        <v>4</v>
      </c>
      <c r="M88" s="10">
        <v>149.05</v>
      </c>
      <c r="N88" s="5">
        <v>17.81</v>
      </c>
      <c r="O88" s="5">
        <v>131.24</v>
      </c>
      <c r="P88" s="5">
        <f t="shared" si="11"/>
        <v>5057919.999999999</v>
      </c>
      <c r="Q88" s="10">
        <v>3971744.71</v>
      </c>
      <c r="R88" s="10">
        <v>868940.23</v>
      </c>
      <c r="S88" s="10">
        <v>217235.06</v>
      </c>
      <c r="T88" s="5">
        <v>0</v>
      </c>
      <c r="U88" s="5">
        <v>0</v>
      </c>
    </row>
    <row r="89" spans="1:21" s="6" customFormat="1" ht="33.75" customHeight="1">
      <c r="A89" s="8" t="s">
        <v>299</v>
      </c>
      <c r="B89" s="60" t="s">
        <v>217</v>
      </c>
      <c r="C89" s="30">
        <v>6</v>
      </c>
      <c r="D89" s="31">
        <v>40638</v>
      </c>
      <c r="E89" s="32" t="s">
        <v>90</v>
      </c>
      <c r="F89" s="32" t="s">
        <v>163</v>
      </c>
      <c r="G89" s="7">
        <v>11</v>
      </c>
      <c r="H89" s="7">
        <v>3</v>
      </c>
      <c r="I89" s="5">
        <v>172.59</v>
      </c>
      <c r="J89" s="7">
        <v>2</v>
      </c>
      <c r="K89" s="7">
        <v>1</v>
      </c>
      <c r="L89" s="7">
        <v>1</v>
      </c>
      <c r="M89" s="10">
        <f>N89+O89</f>
        <v>61.41</v>
      </c>
      <c r="N89" s="10">
        <v>32.69</v>
      </c>
      <c r="O89" s="10">
        <v>28.72</v>
      </c>
      <c r="P89" s="5">
        <f t="shared" si="11"/>
        <v>1876840</v>
      </c>
      <c r="Q89" s="10">
        <v>1636396.12</v>
      </c>
      <c r="R89" s="10">
        <v>192355.11</v>
      </c>
      <c r="S89" s="10">
        <v>48088.77</v>
      </c>
      <c r="T89" s="5">
        <v>0</v>
      </c>
      <c r="U89" s="5">
        <v>0</v>
      </c>
    </row>
    <row r="90" spans="1:21" s="6" customFormat="1" ht="33.75" customHeight="1">
      <c r="A90" s="8" t="s">
        <v>170</v>
      </c>
      <c r="B90" s="60" t="s">
        <v>218</v>
      </c>
      <c r="C90" s="8">
        <v>14</v>
      </c>
      <c r="D90" s="31">
        <v>40638</v>
      </c>
      <c r="E90" s="32" t="s">
        <v>90</v>
      </c>
      <c r="F90" s="32" t="s">
        <v>163</v>
      </c>
      <c r="G90" s="7">
        <v>15</v>
      </c>
      <c r="H90" s="7">
        <v>4</v>
      </c>
      <c r="I90" s="5">
        <v>234.37</v>
      </c>
      <c r="J90" s="7">
        <v>3</v>
      </c>
      <c r="K90" s="7">
        <v>3</v>
      </c>
      <c r="L90" s="7">
        <v>0</v>
      </c>
      <c r="M90" s="10">
        <v>64.41</v>
      </c>
      <c r="N90" s="5">
        <v>64.41</v>
      </c>
      <c r="O90" s="5">
        <v>0</v>
      </c>
      <c r="P90" s="5">
        <f t="shared" si="11"/>
        <v>2722345.1100000003</v>
      </c>
      <c r="Q90" s="5">
        <v>1715199.58</v>
      </c>
      <c r="R90" s="5">
        <v>805716.43</v>
      </c>
      <c r="S90" s="5">
        <v>201429.1</v>
      </c>
      <c r="T90" s="5">
        <v>0</v>
      </c>
      <c r="U90" s="5">
        <v>0</v>
      </c>
    </row>
    <row r="91" spans="1:21" s="6" customFormat="1" ht="33.75" customHeight="1">
      <c r="A91" s="8" t="s">
        <v>171</v>
      </c>
      <c r="B91" s="60" t="s">
        <v>199</v>
      </c>
      <c r="C91" s="30">
        <v>11</v>
      </c>
      <c r="D91" s="31">
        <v>40638</v>
      </c>
      <c r="E91" s="32" t="s">
        <v>90</v>
      </c>
      <c r="F91" s="32" t="s">
        <v>161</v>
      </c>
      <c r="G91" s="7">
        <v>14</v>
      </c>
      <c r="H91" s="7">
        <v>14</v>
      </c>
      <c r="I91" s="5">
        <v>233.57</v>
      </c>
      <c r="J91" s="7">
        <v>7</v>
      </c>
      <c r="K91" s="7">
        <v>6</v>
      </c>
      <c r="L91" s="7">
        <v>1</v>
      </c>
      <c r="M91" s="10">
        <v>219.83</v>
      </c>
      <c r="N91" s="10">
        <v>188.68</v>
      </c>
      <c r="O91" s="10">
        <v>31.15</v>
      </c>
      <c r="P91" s="5">
        <f t="shared" si="11"/>
        <v>7483714.489999999</v>
      </c>
      <c r="Q91" s="5">
        <v>5856186.29</v>
      </c>
      <c r="R91" s="5">
        <v>1302022.56</v>
      </c>
      <c r="S91" s="5">
        <v>325505.64</v>
      </c>
      <c r="T91" s="5">
        <v>0</v>
      </c>
      <c r="U91" s="5">
        <v>0</v>
      </c>
    </row>
    <row r="92" spans="1:21" s="6" customFormat="1" ht="45" customHeight="1">
      <c r="A92" s="89" t="s">
        <v>126</v>
      </c>
      <c r="B92" s="90"/>
      <c r="C92" s="8" t="s">
        <v>9</v>
      </c>
      <c r="D92" s="8" t="s">
        <v>9</v>
      </c>
      <c r="E92" s="8" t="s">
        <v>9</v>
      </c>
      <c r="F92" s="8" t="s">
        <v>9</v>
      </c>
      <c r="G92" s="9">
        <f>G93+G94</f>
        <v>48</v>
      </c>
      <c r="H92" s="9">
        <f>H93+H94</f>
        <v>48</v>
      </c>
      <c r="I92" s="10">
        <f>I93+I94</f>
        <v>773.76</v>
      </c>
      <c r="J92" s="9">
        <f aca="true" t="shared" si="12" ref="J92:O92">J93+J94</f>
        <v>16</v>
      </c>
      <c r="K92" s="9">
        <f t="shared" si="12"/>
        <v>7</v>
      </c>
      <c r="L92" s="9">
        <f t="shared" si="12"/>
        <v>9</v>
      </c>
      <c r="M92" s="10">
        <f t="shared" si="12"/>
        <v>770.6</v>
      </c>
      <c r="N92" s="10">
        <f t="shared" si="12"/>
        <v>339.91999999999996</v>
      </c>
      <c r="O92" s="10">
        <f t="shared" si="12"/>
        <v>430.68</v>
      </c>
      <c r="P92" s="10">
        <f aca="true" t="shared" si="13" ref="P92:U92">P93+P94</f>
        <v>24071040</v>
      </c>
      <c r="Q92" s="10">
        <f t="shared" si="13"/>
        <v>20534226.58</v>
      </c>
      <c r="R92" s="10">
        <f t="shared" si="13"/>
        <v>2829450.73</v>
      </c>
      <c r="S92" s="10">
        <f t="shared" si="13"/>
        <v>707362.69</v>
      </c>
      <c r="T92" s="10">
        <f t="shared" si="13"/>
        <v>0</v>
      </c>
      <c r="U92" s="10">
        <f t="shared" si="13"/>
        <v>0</v>
      </c>
    </row>
    <row r="93" spans="1:21" s="6" customFormat="1" ht="33.75" customHeight="1">
      <c r="A93" s="8" t="s">
        <v>172</v>
      </c>
      <c r="B93" s="60" t="s">
        <v>200</v>
      </c>
      <c r="C93" s="30">
        <v>4</v>
      </c>
      <c r="D93" s="31">
        <v>40888</v>
      </c>
      <c r="E93" s="32" t="s">
        <v>90</v>
      </c>
      <c r="F93" s="32" t="s">
        <v>161</v>
      </c>
      <c r="G93" s="7">
        <v>28</v>
      </c>
      <c r="H93" s="7">
        <v>28</v>
      </c>
      <c r="I93" s="5">
        <v>389.79</v>
      </c>
      <c r="J93" s="7">
        <v>8</v>
      </c>
      <c r="K93" s="7">
        <v>3</v>
      </c>
      <c r="L93" s="7">
        <v>5</v>
      </c>
      <c r="M93" s="10">
        <v>389.31</v>
      </c>
      <c r="N93" s="5">
        <v>141.57</v>
      </c>
      <c r="O93" s="5">
        <v>247.74</v>
      </c>
      <c r="P93" s="5">
        <f>Q93+R93+S93+T93+U93</f>
        <v>12073933.219999999</v>
      </c>
      <c r="Q93" s="10">
        <v>10373968.01</v>
      </c>
      <c r="R93" s="10">
        <v>1359972.17</v>
      </c>
      <c r="S93" s="10">
        <v>339993.04</v>
      </c>
      <c r="T93" s="5">
        <v>0</v>
      </c>
      <c r="U93" s="5">
        <v>0</v>
      </c>
    </row>
    <row r="94" spans="1:21" s="6" customFormat="1" ht="33.75" customHeight="1">
      <c r="A94" s="8" t="s">
        <v>111</v>
      </c>
      <c r="B94" s="60" t="s">
        <v>201</v>
      </c>
      <c r="C94" s="30">
        <v>5</v>
      </c>
      <c r="D94" s="31">
        <v>40888</v>
      </c>
      <c r="E94" s="32" t="s">
        <v>90</v>
      </c>
      <c r="F94" s="32" t="s">
        <v>161</v>
      </c>
      <c r="G94" s="7">
        <v>20</v>
      </c>
      <c r="H94" s="7">
        <v>20</v>
      </c>
      <c r="I94" s="5">
        <v>383.97</v>
      </c>
      <c r="J94" s="7">
        <v>8</v>
      </c>
      <c r="K94" s="7">
        <v>4</v>
      </c>
      <c r="L94" s="7">
        <v>4</v>
      </c>
      <c r="M94" s="10">
        <v>381.29</v>
      </c>
      <c r="N94" s="5">
        <v>198.35</v>
      </c>
      <c r="O94" s="5">
        <v>182.94</v>
      </c>
      <c r="P94" s="5">
        <f>Q94+R94+S94+T94+U94</f>
        <v>11997106.780000001</v>
      </c>
      <c r="Q94" s="10">
        <v>10160258.57</v>
      </c>
      <c r="R94" s="10">
        <v>1469478.56</v>
      </c>
      <c r="S94" s="10">
        <v>367369.65</v>
      </c>
      <c r="T94" s="5">
        <v>0</v>
      </c>
      <c r="U94" s="5">
        <v>0</v>
      </c>
    </row>
    <row r="95" spans="1:21" s="6" customFormat="1" ht="45" customHeight="1">
      <c r="A95" s="89" t="s">
        <v>136</v>
      </c>
      <c r="B95" s="90"/>
      <c r="C95" s="8" t="s">
        <v>9</v>
      </c>
      <c r="D95" s="8" t="s">
        <v>9</v>
      </c>
      <c r="E95" s="8" t="s">
        <v>9</v>
      </c>
      <c r="F95" s="8" t="s">
        <v>9</v>
      </c>
      <c r="G95" s="7">
        <f>G96</f>
        <v>38</v>
      </c>
      <c r="H95" s="7">
        <f>H96</f>
        <v>38</v>
      </c>
      <c r="I95" s="5">
        <f>I96</f>
        <v>725.3</v>
      </c>
      <c r="J95" s="7">
        <f aca="true" t="shared" si="14" ref="J95:O95">J96</f>
        <v>16</v>
      </c>
      <c r="K95" s="7">
        <f t="shared" si="14"/>
        <v>16</v>
      </c>
      <c r="L95" s="7">
        <f t="shared" si="14"/>
        <v>0</v>
      </c>
      <c r="M95" s="5">
        <f t="shared" si="14"/>
        <v>725.3</v>
      </c>
      <c r="N95" s="5">
        <f t="shared" si="14"/>
        <v>725.3</v>
      </c>
      <c r="O95" s="5">
        <f t="shared" si="14"/>
        <v>0</v>
      </c>
      <c r="P95" s="5">
        <f aca="true" t="shared" si="15" ref="P95:U95">P96</f>
        <v>22176000</v>
      </c>
      <c r="Q95" s="5">
        <f t="shared" si="15"/>
        <v>19327114.64</v>
      </c>
      <c r="R95" s="5">
        <f t="shared" si="15"/>
        <v>2279108.29</v>
      </c>
      <c r="S95" s="5">
        <f t="shared" si="15"/>
        <v>569777.07</v>
      </c>
      <c r="T95" s="5">
        <f t="shared" si="15"/>
        <v>0</v>
      </c>
      <c r="U95" s="5">
        <f t="shared" si="15"/>
        <v>0</v>
      </c>
    </row>
    <row r="96" spans="1:21" s="6" customFormat="1" ht="33.75" customHeight="1">
      <c r="A96" s="8" t="s">
        <v>112</v>
      </c>
      <c r="B96" s="60" t="s">
        <v>309</v>
      </c>
      <c r="C96" s="30">
        <v>4</v>
      </c>
      <c r="D96" s="31">
        <v>40899</v>
      </c>
      <c r="E96" s="32" t="s">
        <v>90</v>
      </c>
      <c r="F96" s="32" t="s">
        <v>161</v>
      </c>
      <c r="G96" s="7">
        <v>38</v>
      </c>
      <c r="H96" s="7">
        <v>38</v>
      </c>
      <c r="I96" s="5">
        <v>725.3</v>
      </c>
      <c r="J96" s="7">
        <v>16</v>
      </c>
      <c r="K96" s="7">
        <v>16</v>
      </c>
      <c r="L96" s="7">
        <v>0</v>
      </c>
      <c r="M96" s="10">
        <v>725.3</v>
      </c>
      <c r="N96" s="10">
        <v>725.3</v>
      </c>
      <c r="O96" s="10">
        <v>0</v>
      </c>
      <c r="P96" s="5">
        <v>22176000</v>
      </c>
      <c r="Q96" s="10">
        <v>19327114.64</v>
      </c>
      <c r="R96" s="10">
        <v>2279108.29</v>
      </c>
      <c r="S96" s="10">
        <v>569777.07</v>
      </c>
      <c r="T96" s="5">
        <v>0</v>
      </c>
      <c r="U96" s="5">
        <v>0</v>
      </c>
    </row>
    <row r="97" spans="1:21" s="6" customFormat="1" ht="45" customHeight="1">
      <c r="A97" s="89" t="s">
        <v>127</v>
      </c>
      <c r="B97" s="111"/>
      <c r="C97" s="8" t="s">
        <v>9</v>
      </c>
      <c r="D97" s="8" t="s">
        <v>9</v>
      </c>
      <c r="E97" s="8" t="s">
        <v>9</v>
      </c>
      <c r="F97" s="8" t="s">
        <v>9</v>
      </c>
      <c r="G97" s="7">
        <f aca="true" t="shared" si="16" ref="G97:L97">G98</f>
        <v>30</v>
      </c>
      <c r="H97" s="7">
        <f t="shared" si="16"/>
        <v>30</v>
      </c>
      <c r="I97" s="5">
        <f t="shared" si="16"/>
        <v>463.05</v>
      </c>
      <c r="J97" s="7">
        <f t="shared" si="16"/>
        <v>14</v>
      </c>
      <c r="K97" s="7">
        <f t="shared" si="16"/>
        <v>6</v>
      </c>
      <c r="L97" s="7">
        <f t="shared" si="16"/>
        <v>8</v>
      </c>
      <c r="M97" s="10">
        <v>438.4</v>
      </c>
      <c r="N97" s="5">
        <v>144.78</v>
      </c>
      <c r="O97" s="5">
        <v>293.62</v>
      </c>
      <c r="P97" s="5">
        <f>P98</f>
        <v>15375052</v>
      </c>
      <c r="Q97" s="5">
        <f>Q98</f>
        <v>11682072.32</v>
      </c>
      <c r="R97" s="5">
        <f>R98</f>
        <v>2954383.74</v>
      </c>
      <c r="S97" s="5">
        <f>S98</f>
        <v>738595.94</v>
      </c>
      <c r="T97" s="5">
        <f>T98</f>
        <v>0</v>
      </c>
      <c r="U97" s="5">
        <v>0</v>
      </c>
    </row>
    <row r="98" spans="1:21" s="6" customFormat="1" ht="33.75" customHeight="1">
      <c r="A98" s="8" t="s">
        <v>113</v>
      </c>
      <c r="B98" s="60" t="s">
        <v>310</v>
      </c>
      <c r="C98" s="30">
        <v>4</v>
      </c>
      <c r="D98" s="8" t="s">
        <v>10</v>
      </c>
      <c r="E98" s="32" t="s">
        <v>90</v>
      </c>
      <c r="F98" s="32" t="s">
        <v>161</v>
      </c>
      <c r="G98" s="7">
        <v>30</v>
      </c>
      <c r="H98" s="7">
        <v>30</v>
      </c>
      <c r="I98" s="5">
        <v>463.05</v>
      </c>
      <c r="J98" s="7">
        <v>14</v>
      </c>
      <c r="K98" s="7">
        <v>6</v>
      </c>
      <c r="L98" s="7">
        <v>8</v>
      </c>
      <c r="M98" s="10">
        <v>438.4</v>
      </c>
      <c r="N98" s="5">
        <v>144.78</v>
      </c>
      <c r="O98" s="5">
        <v>293.62</v>
      </c>
      <c r="P98" s="5">
        <f>Q98+R98+S98+T98+U98</f>
        <v>15375052</v>
      </c>
      <c r="Q98" s="10">
        <v>11682072.32</v>
      </c>
      <c r="R98" s="10">
        <v>2954383.74</v>
      </c>
      <c r="S98" s="10">
        <v>738595.94</v>
      </c>
      <c r="T98" s="5">
        <v>0</v>
      </c>
      <c r="U98" s="5">
        <v>0</v>
      </c>
    </row>
    <row r="99" spans="1:21" s="6" customFormat="1" ht="45" customHeight="1">
      <c r="A99" s="89" t="s">
        <v>130</v>
      </c>
      <c r="B99" s="90"/>
      <c r="C99" s="8" t="s">
        <v>9</v>
      </c>
      <c r="D99" s="8" t="s">
        <v>9</v>
      </c>
      <c r="E99" s="8" t="s">
        <v>9</v>
      </c>
      <c r="F99" s="8" t="s">
        <v>9</v>
      </c>
      <c r="G99" s="9">
        <f>G100+G101+G102+G103+G104</f>
        <v>91</v>
      </c>
      <c r="H99" s="9">
        <f>H100+H101+H102+H103+H104</f>
        <v>91</v>
      </c>
      <c r="I99" s="10">
        <f>I100+I101+I102+I103+I104</f>
        <v>2050.6400000000003</v>
      </c>
      <c r="J99" s="9">
        <f aca="true" t="shared" si="17" ref="J99:U99">J100+J101+J102+J103+J104</f>
        <v>40</v>
      </c>
      <c r="K99" s="9">
        <f t="shared" si="17"/>
        <v>24</v>
      </c>
      <c r="L99" s="9">
        <f t="shared" si="17"/>
        <v>16</v>
      </c>
      <c r="M99" s="10">
        <f t="shared" si="17"/>
        <v>2050.6400000000003</v>
      </c>
      <c r="N99" s="5">
        <f t="shared" si="17"/>
        <v>1240.7900000000002</v>
      </c>
      <c r="O99" s="5">
        <f t="shared" si="17"/>
        <v>809.85</v>
      </c>
      <c r="P99" s="5">
        <f t="shared" si="17"/>
        <v>59170124.980000004</v>
      </c>
      <c r="Q99" s="5">
        <f t="shared" si="17"/>
        <v>53398948.67</v>
      </c>
      <c r="R99" s="5">
        <f t="shared" si="17"/>
        <v>4616941.05</v>
      </c>
      <c r="S99" s="5">
        <f t="shared" si="17"/>
        <v>1154235.26</v>
      </c>
      <c r="T99" s="5">
        <f t="shared" si="17"/>
        <v>0</v>
      </c>
      <c r="U99" s="5">
        <f t="shared" si="17"/>
        <v>0</v>
      </c>
    </row>
    <row r="100" spans="1:21" s="6" customFormat="1" ht="30" customHeight="1">
      <c r="A100" s="8" t="s">
        <v>114</v>
      </c>
      <c r="B100" s="60" t="s">
        <v>202</v>
      </c>
      <c r="C100" s="30">
        <v>10</v>
      </c>
      <c r="D100" s="31">
        <v>39377</v>
      </c>
      <c r="E100" s="32" t="s">
        <v>90</v>
      </c>
      <c r="F100" s="32" t="s">
        <v>161</v>
      </c>
      <c r="G100" s="7">
        <v>13</v>
      </c>
      <c r="H100" s="7">
        <v>13</v>
      </c>
      <c r="I100" s="5">
        <v>393.3</v>
      </c>
      <c r="J100" s="7">
        <v>8</v>
      </c>
      <c r="K100" s="7">
        <v>6</v>
      </c>
      <c r="L100" s="7">
        <v>2</v>
      </c>
      <c r="M100" s="10">
        <v>393.3</v>
      </c>
      <c r="N100" s="5">
        <v>294.73</v>
      </c>
      <c r="O100" s="5">
        <v>98.57</v>
      </c>
      <c r="P100" s="5">
        <f>Q100+R100+S100+T100+U100</f>
        <v>11881987.24</v>
      </c>
      <c r="Q100" s="5">
        <v>10401209.43</v>
      </c>
      <c r="R100" s="5">
        <v>1184622.25</v>
      </c>
      <c r="S100" s="5">
        <v>296155.56</v>
      </c>
      <c r="T100" s="5">
        <v>0</v>
      </c>
      <c r="U100" s="5">
        <v>0</v>
      </c>
    </row>
    <row r="101" spans="1:21" s="6" customFormat="1" ht="30.75" customHeight="1">
      <c r="A101" s="8" t="s">
        <v>115</v>
      </c>
      <c r="B101" s="60" t="s">
        <v>204</v>
      </c>
      <c r="C101" s="30">
        <v>26</v>
      </c>
      <c r="D101" s="31">
        <v>39421</v>
      </c>
      <c r="E101" s="32" t="s">
        <v>90</v>
      </c>
      <c r="F101" s="32" t="s">
        <v>161</v>
      </c>
      <c r="G101" s="7">
        <v>13</v>
      </c>
      <c r="H101" s="7">
        <v>13</v>
      </c>
      <c r="I101" s="5">
        <v>374.44</v>
      </c>
      <c r="J101" s="7">
        <v>8</v>
      </c>
      <c r="K101" s="7">
        <v>8</v>
      </c>
      <c r="L101" s="7">
        <v>0</v>
      </c>
      <c r="M101" s="10">
        <v>374.44</v>
      </c>
      <c r="N101" s="5">
        <v>374.44</v>
      </c>
      <c r="O101" s="5">
        <v>0</v>
      </c>
      <c r="P101" s="5">
        <f>Q101+R101+S101+T101+U101</f>
        <v>10409294.100000001</v>
      </c>
      <c r="Q101" s="5">
        <v>9633381.8</v>
      </c>
      <c r="R101" s="5">
        <v>620729.84</v>
      </c>
      <c r="S101" s="5">
        <v>155182.46</v>
      </c>
      <c r="T101" s="5">
        <v>0</v>
      </c>
      <c r="U101" s="5">
        <v>0</v>
      </c>
    </row>
    <row r="102" spans="1:21" s="6" customFormat="1" ht="30.75" customHeight="1">
      <c r="A102" s="8" t="s">
        <v>116</v>
      </c>
      <c r="B102" s="60" t="s">
        <v>203</v>
      </c>
      <c r="C102" s="30">
        <v>22</v>
      </c>
      <c r="D102" s="31">
        <v>39377</v>
      </c>
      <c r="E102" s="32" t="s">
        <v>90</v>
      </c>
      <c r="F102" s="32" t="s">
        <v>161</v>
      </c>
      <c r="G102" s="7">
        <v>24</v>
      </c>
      <c r="H102" s="7">
        <v>24</v>
      </c>
      <c r="I102" s="5">
        <v>426.85</v>
      </c>
      <c r="J102" s="7">
        <v>8</v>
      </c>
      <c r="K102" s="7">
        <v>2</v>
      </c>
      <c r="L102" s="7">
        <v>6</v>
      </c>
      <c r="M102" s="10">
        <v>426.85</v>
      </c>
      <c r="N102" s="5">
        <v>94.69</v>
      </c>
      <c r="O102" s="5">
        <v>332.16</v>
      </c>
      <c r="P102" s="5">
        <f>Q102+R102+S102+T102+U102</f>
        <v>12242339.950000001</v>
      </c>
      <c r="Q102" s="5">
        <v>11042924.13</v>
      </c>
      <c r="R102" s="5">
        <v>959532.66</v>
      </c>
      <c r="S102" s="5">
        <v>239883.16</v>
      </c>
      <c r="T102" s="5">
        <v>0</v>
      </c>
      <c r="U102" s="5">
        <v>0</v>
      </c>
    </row>
    <row r="103" spans="1:21" s="6" customFormat="1" ht="30.75" customHeight="1">
      <c r="A103" s="8" t="s">
        <v>294</v>
      </c>
      <c r="B103" s="60" t="s">
        <v>205</v>
      </c>
      <c r="C103" s="30">
        <v>30</v>
      </c>
      <c r="D103" s="31">
        <v>39421</v>
      </c>
      <c r="E103" s="32" t="s">
        <v>90</v>
      </c>
      <c r="F103" s="32" t="s">
        <v>161</v>
      </c>
      <c r="G103" s="7">
        <v>19</v>
      </c>
      <c r="H103" s="7">
        <v>19</v>
      </c>
      <c r="I103" s="5">
        <v>427.67</v>
      </c>
      <c r="J103" s="7">
        <v>8</v>
      </c>
      <c r="K103" s="7">
        <v>5</v>
      </c>
      <c r="L103" s="7">
        <v>3</v>
      </c>
      <c r="M103" s="10">
        <v>427.67</v>
      </c>
      <c r="N103" s="5">
        <v>273.21</v>
      </c>
      <c r="O103" s="5">
        <v>154.46</v>
      </c>
      <c r="P103" s="5">
        <f>Q103+R103+S103+T103+U103</f>
        <v>12129736.670000002</v>
      </c>
      <c r="Q103" s="5">
        <v>11151821.81</v>
      </c>
      <c r="R103" s="5">
        <v>782331.89</v>
      </c>
      <c r="S103" s="5">
        <v>195582.97</v>
      </c>
      <c r="T103" s="5">
        <v>0</v>
      </c>
      <c r="U103" s="5">
        <v>0</v>
      </c>
    </row>
    <row r="104" spans="1:21" s="6" customFormat="1" ht="30.75" customHeight="1">
      <c r="A104" s="8" t="s">
        <v>117</v>
      </c>
      <c r="B104" s="60" t="s">
        <v>206</v>
      </c>
      <c r="C104" s="30">
        <v>27</v>
      </c>
      <c r="D104" s="31">
        <v>39421</v>
      </c>
      <c r="E104" s="32" t="s">
        <v>90</v>
      </c>
      <c r="F104" s="32" t="s">
        <v>161</v>
      </c>
      <c r="G104" s="7">
        <v>22</v>
      </c>
      <c r="H104" s="7">
        <v>22</v>
      </c>
      <c r="I104" s="5">
        <v>428.38</v>
      </c>
      <c r="J104" s="7">
        <v>8</v>
      </c>
      <c r="K104" s="7">
        <v>3</v>
      </c>
      <c r="L104" s="7">
        <v>5</v>
      </c>
      <c r="M104" s="10">
        <v>428.38</v>
      </c>
      <c r="N104" s="5">
        <v>203.72</v>
      </c>
      <c r="O104" s="5">
        <v>224.66</v>
      </c>
      <c r="P104" s="5">
        <f>Q104+R104+S104+T104+U104</f>
        <v>12506767.02</v>
      </c>
      <c r="Q104" s="5">
        <v>11169611.5</v>
      </c>
      <c r="R104" s="5">
        <v>1069724.41</v>
      </c>
      <c r="S104" s="5">
        <v>267431.11</v>
      </c>
      <c r="T104" s="5">
        <v>0</v>
      </c>
      <c r="U104" s="5">
        <v>0</v>
      </c>
    </row>
    <row r="105" spans="1:21" s="6" customFormat="1" ht="33.75" customHeight="1">
      <c r="A105" s="89" t="s">
        <v>207</v>
      </c>
      <c r="B105" s="90"/>
      <c r="C105" s="8" t="s">
        <v>9</v>
      </c>
      <c r="D105" s="8" t="s">
        <v>9</v>
      </c>
      <c r="E105" s="8" t="s">
        <v>9</v>
      </c>
      <c r="F105" s="8" t="s">
        <v>9</v>
      </c>
      <c r="G105" s="7">
        <f>G106+G107+G108+G109+G110+G111+G112+G113</f>
        <v>182</v>
      </c>
      <c r="H105" s="7">
        <f>H106+H107+H108+H109+H110+H111+H112+H113</f>
        <v>182</v>
      </c>
      <c r="I105" s="5">
        <f>I106+I107+I108+I109+I110+I111+I112+I113</f>
        <v>2176.56</v>
      </c>
      <c r="J105" s="7">
        <f aca="true" t="shared" si="18" ref="J105:U105">J106+J107+J108+J109+J110+J111+J112+J113</f>
        <v>61</v>
      </c>
      <c r="K105" s="7">
        <f t="shared" si="18"/>
        <v>28</v>
      </c>
      <c r="L105" s="7">
        <f t="shared" si="18"/>
        <v>33</v>
      </c>
      <c r="M105" s="5">
        <f t="shared" si="18"/>
        <v>2019.08</v>
      </c>
      <c r="N105" s="5">
        <f t="shared" si="18"/>
        <v>951.87</v>
      </c>
      <c r="O105" s="5">
        <f t="shared" si="18"/>
        <v>1067.21</v>
      </c>
      <c r="P105" s="5">
        <f t="shared" si="18"/>
        <v>95255750</v>
      </c>
      <c r="Q105" s="5">
        <f t="shared" si="18"/>
        <v>53715126.5</v>
      </c>
      <c r="R105" s="5">
        <f t="shared" si="18"/>
        <v>20770311.740000002</v>
      </c>
      <c r="S105" s="5">
        <f t="shared" si="18"/>
        <v>20770311.759999998</v>
      </c>
      <c r="T105" s="5">
        <f t="shared" si="18"/>
        <v>0</v>
      </c>
      <c r="U105" s="5">
        <f t="shared" si="18"/>
        <v>0</v>
      </c>
    </row>
    <row r="106" spans="1:21" s="6" customFormat="1" ht="33.75" customHeight="1">
      <c r="A106" s="8" t="s">
        <v>118</v>
      </c>
      <c r="B106" s="60" t="s">
        <v>149</v>
      </c>
      <c r="C106" s="30" t="s">
        <v>94</v>
      </c>
      <c r="D106" s="31">
        <v>39294</v>
      </c>
      <c r="E106" s="32" t="s">
        <v>90</v>
      </c>
      <c r="F106" s="32" t="s">
        <v>161</v>
      </c>
      <c r="G106" s="7">
        <v>19</v>
      </c>
      <c r="H106" s="7">
        <v>19</v>
      </c>
      <c r="I106" s="5">
        <v>153.79</v>
      </c>
      <c r="J106" s="7">
        <v>4</v>
      </c>
      <c r="K106" s="7">
        <v>4</v>
      </c>
      <c r="L106" s="7">
        <v>0</v>
      </c>
      <c r="M106" s="10">
        <v>153.79</v>
      </c>
      <c r="N106" s="5">
        <v>153.79</v>
      </c>
      <c r="O106" s="5">
        <v>0</v>
      </c>
      <c r="P106" s="10">
        <f>Q106+R106+S106+T106+U106</f>
        <v>8286350</v>
      </c>
      <c r="Q106" s="10">
        <v>4098051.78</v>
      </c>
      <c r="R106" s="10">
        <v>2094149.11</v>
      </c>
      <c r="S106" s="10">
        <v>2094149.11</v>
      </c>
      <c r="T106" s="5">
        <v>0</v>
      </c>
      <c r="U106" s="5">
        <v>0</v>
      </c>
    </row>
    <row r="107" spans="1:21" s="6" customFormat="1" ht="33.75" customHeight="1">
      <c r="A107" s="8" t="s">
        <v>119</v>
      </c>
      <c r="B107" s="60" t="s">
        <v>152</v>
      </c>
      <c r="C107" s="30" t="s">
        <v>96</v>
      </c>
      <c r="D107" s="31">
        <v>39294</v>
      </c>
      <c r="E107" s="32" t="s">
        <v>90</v>
      </c>
      <c r="F107" s="32" t="s">
        <v>161</v>
      </c>
      <c r="G107" s="7">
        <v>11</v>
      </c>
      <c r="H107" s="7">
        <v>11</v>
      </c>
      <c r="I107" s="5">
        <v>135.93</v>
      </c>
      <c r="J107" s="7">
        <v>4</v>
      </c>
      <c r="K107" s="7">
        <v>2</v>
      </c>
      <c r="L107" s="7">
        <v>2</v>
      </c>
      <c r="M107" s="10">
        <v>115.61</v>
      </c>
      <c r="N107" s="5">
        <v>49.21</v>
      </c>
      <c r="O107" s="5">
        <v>66.4</v>
      </c>
      <c r="P107" s="10">
        <f aca="true" t="shared" si="19" ref="P107:P123">Q107+R107+S107+T107+U107</f>
        <v>5664400</v>
      </c>
      <c r="Q107" s="10">
        <v>3080666.94</v>
      </c>
      <c r="R107" s="10">
        <v>1291866.53</v>
      </c>
      <c r="S107" s="10">
        <v>1291866.53</v>
      </c>
      <c r="T107" s="5">
        <v>0</v>
      </c>
      <c r="U107" s="5">
        <v>0</v>
      </c>
    </row>
    <row r="108" spans="1:21" s="6" customFormat="1" ht="33.75" customHeight="1">
      <c r="A108" s="8" t="s">
        <v>120</v>
      </c>
      <c r="B108" s="60" t="s">
        <v>139</v>
      </c>
      <c r="C108" s="30">
        <v>34</v>
      </c>
      <c r="D108" s="31">
        <v>39274</v>
      </c>
      <c r="E108" s="32" t="s">
        <v>90</v>
      </c>
      <c r="F108" s="32" t="s">
        <v>161</v>
      </c>
      <c r="G108" s="7">
        <v>16</v>
      </c>
      <c r="H108" s="7">
        <v>16</v>
      </c>
      <c r="I108" s="5">
        <v>203.52</v>
      </c>
      <c r="J108" s="7">
        <v>4</v>
      </c>
      <c r="K108" s="7">
        <v>2</v>
      </c>
      <c r="L108" s="7">
        <v>2</v>
      </c>
      <c r="M108" s="10">
        <v>171.49</v>
      </c>
      <c r="N108" s="5">
        <v>61.32</v>
      </c>
      <c r="O108" s="5">
        <v>110.17</v>
      </c>
      <c r="P108" s="10">
        <f t="shared" si="19"/>
        <v>7114100</v>
      </c>
      <c r="Q108" s="10">
        <v>4569704.8</v>
      </c>
      <c r="R108" s="10">
        <v>1272197.6</v>
      </c>
      <c r="S108" s="10">
        <v>1272197.6</v>
      </c>
      <c r="T108" s="5">
        <v>0</v>
      </c>
      <c r="U108" s="5">
        <v>0</v>
      </c>
    </row>
    <row r="109" spans="1:21" s="6" customFormat="1" ht="33.75" customHeight="1">
      <c r="A109" s="8" t="s">
        <v>121</v>
      </c>
      <c r="B109" s="60" t="s">
        <v>140</v>
      </c>
      <c r="C109" s="30" t="s">
        <v>78</v>
      </c>
      <c r="D109" s="31">
        <v>39294</v>
      </c>
      <c r="E109" s="32" t="s">
        <v>90</v>
      </c>
      <c r="F109" s="32" t="s">
        <v>161</v>
      </c>
      <c r="G109" s="7">
        <v>38</v>
      </c>
      <c r="H109" s="7">
        <v>38</v>
      </c>
      <c r="I109" s="5">
        <v>469.97</v>
      </c>
      <c r="J109" s="7">
        <v>18</v>
      </c>
      <c r="K109" s="7">
        <v>2</v>
      </c>
      <c r="L109" s="7">
        <v>16</v>
      </c>
      <c r="M109" s="10">
        <f>N109+O109</f>
        <v>453.68</v>
      </c>
      <c r="N109" s="5">
        <v>40.25</v>
      </c>
      <c r="O109" s="5">
        <v>413.43</v>
      </c>
      <c r="P109" s="10">
        <f t="shared" si="19"/>
        <v>25640300</v>
      </c>
      <c r="Q109" s="10">
        <v>12089239.44</v>
      </c>
      <c r="R109" s="10">
        <v>6775530.28</v>
      </c>
      <c r="S109" s="10">
        <v>6775530.28</v>
      </c>
      <c r="T109" s="5">
        <v>0</v>
      </c>
      <c r="U109" s="5">
        <v>0</v>
      </c>
    </row>
    <row r="110" spans="1:21" s="6" customFormat="1" ht="33.75" customHeight="1">
      <c r="A110" s="8" t="s">
        <v>122</v>
      </c>
      <c r="B110" s="60" t="s">
        <v>134</v>
      </c>
      <c r="C110" s="30" t="s">
        <v>159</v>
      </c>
      <c r="D110" s="31">
        <v>40732</v>
      </c>
      <c r="E110" s="32" t="s">
        <v>90</v>
      </c>
      <c r="F110" s="32" t="s">
        <v>161</v>
      </c>
      <c r="G110" s="7">
        <v>47</v>
      </c>
      <c r="H110" s="7">
        <v>47</v>
      </c>
      <c r="I110" s="5">
        <v>556.02</v>
      </c>
      <c r="J110" s="7">
        <v>14</v>
      </c>
      <c r="K110" s="7">
        <v>9</v>
      </c>
      <c r="L110" s="7">
        <v>5</v>
      </c>
      <c r="M110" s="10">
        <v>495.36</v>
      </c>
      <c r="N110" s="5">
        <v>300.1</v>
      </c>
      <c r="O110" s="5">
        <v>195.26</v>
      </c>
      <c r="P110" s="10">
        <f t="shared" si="19"/>
        <v>21487550</v>
      </c>
      <c r="Q110" s="10">
        <v>13199889.02</v>
      </c>
      <c r="R110" s="10">
        <v>4143830.49</v>
      </c>
      <c r="S110" s="10">
        <v>4143830.49</v>
      </c>
      <c r="T110" s="5">
        <v>0</v>
      </c>
      <c r="U110" s="5">
        <v>0</v>
      </c>
    </row>
    <row r="111" spans="1:21" s="6" customFormat="1" ht="33.75" customHeight="1">
      <c r="A111" s="8" t="s">
        <v>123</v>
      </c>
      <c r="B111" s="60" t="s">
        <v>154</v>
      </c>
      <c r="C111" s="30">
        <v>46</v>
      </c>
      <c r="D111" s="31">
        <v>39283</v>
      </c>
      <c r="E111" s="32" t="s">
        <v>90</v>
      </c>
      <c r="F111" s="32" t="s">
        <v>161</v>
      </c>
      <c r="G111" s="7">
        <v>7</v>
      </c>
      <c r="H111" s="7">
        <v>7</v>
      </c>
      <c r="I111" s="5">
        <v>152.78</v>
      </c>
      <c r="J111" s="7">
        <v>4</v>
      </c>
      <c r="K111" s="7">
        <v>4</v>
      </c>
      <c r="L111" s="7">
        <v>0</v>
      </c>
      <c r="M111" s="10">
        <v>152.78</v>
      </c>
      <c r="N111" s="5">
        <v>152.78</v>
      </c>
      <c r="O111" s="5">
        <v>0</v>
      </c>
      <c r="P111" s="10">
        <f t="shared" si="19"/>
        <v>6658050</v>
      </c>
      <c r="Q111" s="10">
        <v>4071138.25</v>
      </c>
      <c r="R111" s="10">
        <v>1293455.87</v>
      </c>
      <c r="S111" s="10">
        <v>1293455.88</v>
      </c>
      <c r="T111" s="5">
        <v>0</v>
      </c>
      <c r="U111" s="5">
        <v>0</v>
      </c>
    </row>
    <row r="112" spans="1:21" s="6" customFormat="1" ht="33.75" customHeight="1">
      <c r="A112" s="8" t="s">
        <v>124</v>
      </c>
      <c r="B112" s="60" t="s">
        <v>145</v>
      </c>
      <c r="C112" s="30">
        <v>33</v>
      </c>
      <c r="D112" s="31">
        <v>39267</v>
      </c>
      <c r="E112" s="32" t="s">
        <v>90</v>
      </c>
      <c r="F112" s="32" t="s">
        <v>161</v>
      </c>
      <c r="G112" s="7">
        <v>31</v>
      </c>
      <c r="H112" s="7">
        <v>31</v>
      </c>
      <c r="I112" s="5">
        <v>412.92</v>
      </c>
      <c r="J112" s="7">
        <v>9</v>
      </c>
      <c r="K112" s="7">
        <v>4</v>
      </c>
      <c r="L112" s="7">
        <v>5</v>
      </c>
      <c r="M112" s="10">
        <v>384.74</v>
      </c>
      <c r="N112" s="5">
        <v>179.36</v>
      </c>
      <c r="O112" s="5">
        <v>205.38</v>
      </c>
      <c r="P112" s="10">
        <f t="shared" si="19"/>
        <v>15344000</v>
      </c>
      <c r="Q112" s="10">
        <v>10252190.93</v>
      </c>
      <c r="R112" s="10">
        <v>2545904.53</v>
      </c>
      <c r="S112" s="10">
        <v>2545904.54</v>
      </c>
      <c r="T112" s="5">
        <v>0</v>
      </c>
      <c r="U112" s="5">
        <v>0</v>
      </c>
    </row>
    <row r="113" spans="1:21" s="6" customFormat="1" ht="33.75" customHeight="1">
      <c r="A113" s="8" t="s">
        <v>239</v>
      </c>
      <c r="B113" s="63" t="s">
        <v>153</v>
      </c>
      <c r="C113" s="62" t="s">
        <v>177</v>
      </c>
      <c r="D113" s="31">
        <v>40536</v>
      </c>
      <c r="E113" s="32" t="s">
        <v>90</v>
      </c>
      <c r="F113" s="32" t="s">
        <v>161</v>
      </c>
      <c r="G113" s="7">
        <v>13</v>
      </c>
      <c r="H113" s="7">
        <v>13</v>
      </c>
      <c r="I113" s="5">
        <v>91.63</v>
      </c>
      <c r="J113" s="7">
        <f>K113+L113</f>
        <v>4</v>
      </c>
      <c r="K113" s="7">
        <v>1</v>
      </c>
      <c r="L113" s="7">
        <v>3</v>
      </c>
      <c r="M113" s="10">
        <f>N113+O113</f>
        <v>91.63</v>
      </c>
      <c r="N113" s="5">
        <v>15.06</v>
      </c>
      <c r="O113" s="5">
        <v>76.57</v>
      </c>
      <c r="P113" s="5">
        <f>Q113+R113+S113+T113+U113</f>
        <v>5061000</v>
      </c>
      <c r="Q113" s="10">
        <v>2354245.34</v>
      </c>
      <c r="R113" s="10">
        <v>1353377.33</v>
      </c>
      <c r="S113" s="10">
        <v>1353377.33</v>
      </c>
      <c r="T113" s="5">
        <v>0</v>
      </c>
      <c r="U113" s="5">
        <v>0</v>
      </c>
    </row>
    <row r="114" spans="1:21" s="6" customFormat="1" ht="33.75" customHeight="1">
      <c r="A114" s="89" t="s">
        <v>208</v>
      </c>
      <c r="B114" s="90"/>
      <c r="C114" s="8" t="s">
        <v>9</v>
      </c>
      <c r="D114" s="8" t="s">
        <v>9</v>
      </c>
      <c r="E114" s="8" t="s">
        <v>9</v>
      </c>
      <c r="F114" s="8" t="s">
        <v>9</v>
      </c>
      <c r="G114" s="9">
        <f aca="true" t="shared" si="20" ref="G114:U114">G115+G116+G117+G118+G119+G120+G121+G122+G123</f>
        <v>218</v>
      </c>
      <c r="H114" s="9">
        <f t="shared" si="20"/>
        <v>218</v>
      </c>
      <c r="I114" s="10">
        <f t="shared" si="20"/>
        <v>2988.25</v>
      </c>
      <c r="J114" s="9">
        <f t="shared" si="20"/>
        <v>85</v>
      </c>
      <c r="K114" s="9">
        <f t="shared" si="20"/>
        <v>57</v>
      </c>
      <c r="L114" s="9">
        <f t="shared" si="20"/>
        <v>28</v>
      </c>
      <c r="M114" s="10">
        <f t="shared" si="20"/>
        <v>2870.04</v>
      </c>
      <c r="N114" s="10">
        <f t="shared" si="20"/>
        <v>1815.24</v>
      </c>
      <c r="O114" s="10">
        <f t="shared" si="20"/>
        <v>1054.8</v>
      </c>
      <c r="P114" s="10">
        <f t="shared" si="20"/>
        <v>128379303</v>
      </c>
      <c r="Q114" s="10">
        <f t="shared" si="20"/>
        <v>76478136.08000001</v>
      </c>
      <c r="R114" s="10">
        <f t="shared" si="20"/>
        <v>25950583.459999997</v>
      </c>
      <c r="S114" s="10">
        <f t="shared" si="20"/>
        <v>25950583.459999997</v>
      </c>
      <c r="T114" s="5">
        <f t="shared" si="20"/>
        <v>0</v>
      </c>
      <c r="U114" s="5">
        <f t="shared" si="20"/>
        <v>0</v>
      </c>
    </row>
    <row r="115" spans="1:21" s="6" customFormat="1" ht="33.75" customHeight="1">
      <c r="A115" s="8" t="s">
        <v>240</v>
      </c>
      <c r="B115" s="60" t="s">
        <v>156</v>
      </c>
      <c r="C115" s="30">
        <v>76</v>
      </c>
      <c r="D115" s="31">
        <v>40876</v>
      </c>
      <c r="E115" s="32" t="s">
        <v>90</v>
      </c>
      <c r="F115" s="32" t="s">
        <v>161</v>
      </c>
      <c r="G115" s="7">
        <v>29</v>
      </c>
      <c r="H115" s="7">
        <v>29</v>
      </c>
      <c r="I115" s="5">
        <v>385.97</v>
      </c>
      <c r="J115" s="7">
        <v>13</v>
      </c>
      <c r="K115" s="7">
        <v>9</v>
      </c>
      <c r="L115" s="7">
        <v>4</v>
      </c>
      <c r="M115" s="10">
        <v>385.97</v>
      </c>
      <c r="N115" s="5">
        <v>253.32</v>
      </c>
      <c r="O115" s="5">
        <v>132.65</v>
      </c>
      <c r="P115" s="10">
        <f t="shared" si="19"/>
        <v>16352102</v>
      </c>
      <c r="Q115" s="10">
        <v>10284966.82</v>
      </c>
      <c r="R115" s="10">
        <v>3033567.59</v>
      </c>
      <c r="S115" s="10">
        <v>3033567.59</v>
      </c>
      <c r="T115" s="5">
        <v>0</v>
      </c>
      <c r="U115" s="5">
        <v>0</v>
      </c>
    </row>
    <row r="116" spans="1:21" s="6" customFormat="1" ht="33.75" customHeight="1">
      <c r="A116" s="8" t="s">
        <v>241</v>
      </c>
      <c r="B116" s="60" t="s">
        <v>80</v>
      </c>
      <c r="C116" s="30">
        <v>37</v>
      </c>
      <c r="D116" s="31">
        <v>40736</v>
      </c>
      <c r="E116" s="32" t="s">
        <v>90</v>
      </c>
      <c r="F116" s="32" t="s">
        <v>161</v>
      </c>
      <c r="G116" s="7">
        <v>25</v>
      </c>
      <c r="H116" s="7">
        <v>25</v>
      </c>
      <c r="I116" s="5">
        <v>216.9</v>
      </c>
      <c r="J116" s="7">
        <v>7</v>
      </c>
      <c r="K116" s="7">
        <v>6</v>
      </c>
      <c r="L116" s="7">
        <v>1</v>
      </c>
      <c r="M116" s="10">
        <v>207.31</v>
      </c>
      <c r="N116" s="10">
        <v>158.01</v>
      </c>
      <c r="O116" s="10">
        <v>49.3</v>
      </c>
      <c r="P116" s="10">
        <f t="shared" si="19"/>
        <v>8514538</v>
      </c>
      <c r="Q116" s="10">
        <v>5524202.59</v>
      </c>
      <c r="R116" s="10">
        <v>1495167.7</v>
      </c>
      <c r="S116" s="10">
        <v>1495167.71</v>
      </c>
      <c r="T116" s="5">
        <v>0</v>
      </c>
      <c r="U116" s="5">
        <v>0</v>
      </c>
    </row>
    <row r="117" spans="1:21" s="6" customFormat="1" ht="33.75" customHeight="1">
      <c r="A117" s="8" t="s">
        <v>242</v>
      </c>
      <c r="B117" s="60" t="s">
        <v>71</v>
      </c>
      <c r="C117" s="30">
        <v>75</v>
      </c>
      <c r="D117" s="31">
        <v>40876</v>
      </c>
      <c r="E117" s="32" t="s">
        <v>90</v>
      </c>
      <c r="F117" s="32" t="s">
        <v>161</v>
      </c>
      <c r="G117" s="7">
        <v>17</v>
      </c>
      <c r="H117" s="7">
        <v>17</v>
      </c>
      <c r="I117" s="5">
        <v>219.4</v>
      </c>
      <c r="J117" s="7">
        <v>5</v>
      </c>
      <c r="K117" s="7">
        <v>0</v>
      </c>
      <c r="L117" s="7">
        <v>5</v>
      </c>
      <c r="M117" s="10">
        <v>143.45</v>
      </c>
      <c r="N117" s="5">
        <v>0</v>
      </c>
      <c r="O117" s="5">
        <v>143.45</v>
      </c>
      <c r="P117" s="5">
        <f t="shared" si="19"/>
        <v>8410850</v>
      </c>
      <c r="Q117" s="10">
        <v>3822521.16</v>
      </c>
      <c r="R117" s="5">
        <v>2294164.42</v>
      </c>
      <c r="S117" s="5">
        <v>2294164.42</v>
      </c>
      <c r="T117" s="5">
        <v>0</v>
      </c>
      <c r="U117" s="5">
        <v>0</v>
      </c>
    </row>
    <row r="118" spans="1:21" s="6" customFormat="1" ht="33" customHeight="1">
      <c r="A118" s="8" t="s">
        <v>243</v>
      </c>
      <c r="B118" s="60" t="s">
        <v>67</v>
      </c>
      <c r="C118" s="30">
        <v>19</v>
      </c>
      <c r="D118" s="31">
        <v>40641</v>
      </c>
      <c r="E118" s="32" t="s">
        <v>90</v>
      </c>
      <c r="F118" s="32" t="s">
        <v>161</v>
      </c>
      <c r="G118" s="7">
        <v>27</v>
      </c>
      <c r="H118" s="7">
        <v>27</v>
      </c>
      <c r="I118" s="5">
        <v>508.22</v>
      </c>
      <c r="J118" s="7">
        <v>13</v>
      </c>
      <c r="K118" s="7">
        <v>12</v>
      </c>
      <c r="L118" s="7">
        <v>1</v>
      </c>
      <c r="M118" s="10">
        <v>508.22</v>
      </c>
      <c r="N118" s="10">
        <v>445.97</v>
      </c>
      <c r="O118" s="10">
        <v>62.25</v>
      </c>
      <c r="P118" s="10">
        <f t="shared" si="19"/>
        <v>20820011</v>
      </c>
      <c r="Q118" s="10">
        <v>13542570.25</v>
      </c>
      <c r="R118" s="10">
        <v>3638720.38</v>
      </c>
      <c r="S118" s="10">
        <v>3638720.37</v>
      </c>
      <c r="T118" s="5">
        <v>0</v>
      </c>
      <c r="U118" s="5">
        <v>0</v>
      </c>
    </row>
    <row r="119" spans="1:21" s="6" customFormat="1" ht="30.75" customHeight="1">
      <c r="A119" s="8" t="s">
        <v>244</v>
      </c>
      <c r="B119" s="71" t="s">
        <v>68</v>
      </c>
      <c r="C119" s="30">
        <v>31</v>
      </c>
      <c r="D119" s="31">
        <v>40711</v>
      </c>
      <c r="E119" s="32" t="s">
        <v>90</v>
      </c>
      <c r="F119" s="32" t="s">
        <v>161</v>
      </c>
      <c r="G119" s="7">
        <v>48</v>
      </c>
      <c r="H119" s="7">
        <v>48</v>
      </c>
      <c r="I119" s="5">
        <v>711.66</v>
      </c>
      <c r="J119" s="7">
        <v>20</v>
      </c>
      <c r="K119" s="7">
        <v>12</v>
      </c>
      <c r="L119" s="7">
        <v>8</v>
      </c>
      <c r="M119" s="10">
        <v>678.99</v>
      </c>
      <c r="N119" s="5">
        <v>404.19</v>
      </c>
      <c r="O119" s="5">
        <v>274.8</v>
      </c>
      <c r="P119" s="10">
        <f t="shared" si="19"/>
        <v>28703752</v>
      </c>
      <c r="Q119" s="10">
        <v>18093089.16</v>
      </c>
      <c r="R119" s="10">
        <v>5305331.42</v>
      </c>
      <c r="S119" s="10">
        <v>5305331.42</v>
      </c>
      <c r="T119" s="5">
        <v>0</v>
      </c>
      <c r="U119" s="5">
        <v>0</v>
      </c>
    </row>
    <row r="120" spans="1:21" s="6" customFormat="1" ht="33.75" customHeight="1">
      <c r="A120" s="8" t="s">
        <v>245</v>
      </c>
      <c r="B120" s="71" t="s">
        <v>285</v>
      </c>
      <c r="C120" s="30">
        <v>84</v>
      </c>
      <c r="D120" s="31">
        <v>40902</v>
      </c>
      <c r="E120" s="32" t="s">
        <v>90</v>
      </c>
      <c r="F120" s="32" t="s">
        <v>161</v>
      </c>
      <c r="G120" s="7">
        <v>10</v>
      </c>
      <c r="H120" s="7">
        <v>10</v>
      </c>
      <c r="I120" s="5">
        <v>193.04</v>
      </c>
      <c r="J120" s="7">
        <v>5</v>
      </c>
      <c r="K120" s="7">
        <v>3</v>
      </c>
      <c r="L120" s="7">
        <v>2</v>
      </c>
      <c r="M120" s="10">
        <v>193.04</v>
      </c>
      <c r="N120" s="5">
        <v>111.4</v>
      </c>
      <c r="O120" s="5">
        <v>81.64</v>
      </c>
      <c r="P120" s="10">
        <f t="shared" si="19"/>
        <v>9280600</v>
      </c>
      <c r="Q120" s="10">
        <v>5143949</v>
      </c>
      <c r="R120" s="10">
        <v>2068325.5</v>
      </c>
      <c r="S120" s="10">
        <v>2068325.5</v>
      </c>
      <c r="T120" s="5">
        <v>0</v>
      </c>
      <c r="U120" s="5">
        <v>0</v>
      </c>
    </row>
    <row r="121" spans="1:21" s="6" customFormat="1" ht="30.75" customHeight="1">
      <c r="A121" s="8" t="s">
        <v>257</v>
      </c>
      <c r="B121" s="71" t="s">
        <v>286</v>
      </c>
      <c r="C121" s="30">
        <v>85</v>
      </c>
      <c r="D121" s="31">
        <v>40902</v>
      </c>
      <c r="E121" s="32" t="s">
        <v>90</v>
      </c>
      <c r="F121" s="32" t="s">
        <v>161</v>
      </c>
      <c r="G121" s="7">
        <v>24</v>
      </c>
      <c r="H121" s="7">
        <v>24</v>
      </c>
      <c r="I121" s="5">
        <v>207.31</v>
      </c>
      <c r="J121" s="7">
        <v>6</v>
      </c>
      <c r="K121" s="7">
        <v>3</v>
      </c>
      <c r="L121" s="7">
        <v>3</v>
      </c>
      <c r="M121" s="10">
        <v>207.31</v>
      </c>
      <c r="N121" s="5">
        <v>77.36</v>
      </c>
      <c r="O121" s="5">
        <v>129.95</v>
      </c>
      <c r="P121" s="10">
        <f t="shared" si="19"/>
        <v>10509450</v>
      </c>
      <c r="Q121" s="10">
        <v>5524202.58</v>
      </c>
      <c r="R121" s="10">
        <v>2492623.71</v>
      </c>
      <c r="S121" s="10">
        <v>2492623.71</v>
      </c>
      <c r="T121" s="5">
        <v>0</v>
      </c>
      <c r="U121" s="5">
        <v>0</v>
      </c>
    </row>
    <row r="122" spans="1:21" s="6" customFormat="1" ht="33.75" customHeight="1">
      <c r="A122" s="8" t="s">
        <v>258</v>
      </c>
      <c r="B122" s="71" t="s">
        <v>287</v>
      </c>
      <c r="C122" s="30">
        <v>86</v>
      </c>
      <c r="D122" s="31">
        <v>40902</v>
      </c>
      <c r="E122" s="32" t="s">
        <v>90</v>
      </c>
      <c r="F122" s="32" t="s">
        <v>161</v>
      </c>
      <c r="G122" s="7">
        <v>14</v>
      </c>
      <c r="H122" s="7">
        <v>14</v>
      </c>
      <c r="I122" s="5">
        <v>129.31</v>
      </c>
      <c r="J122" s="7">
        <v>4</v>
      </c>
      <c r="K122" s="7">
        <v>3</v>
      </c>
      <c r="L122" s="7">
        <v>1</v>
      </c>
      <c r="M122" s="10">
        <f>N122+O122</f>
        <v>129.31</v>
      </c>
      <c r="N122" s="5">
        <v>99.45</v>
      </c>
      <c r="O122" s="5">
        <v>29.86</v>
      </c>
      <c r="P122" s="10">
        <f t="shared" si="19"/>
        <v>5609450</v>
      </c>
      <c r="Q122" s="10">
        <v>3445731.7</v>
      </c>
      <c r="R122" s="10">
        <v>1081859.15</v>
      </c>
      <c r="S122" s="10">
        <v>1081859.15</v>
      </c>
      <c r="T122" s="5">
        <v>0</v>
      </c>
      <c r="U122" s="5">
        <v>0</v>
      </c>
    </row>
    <row r="123" spans="1:21" s="6" customFormat="1" ht="33.75" customHeight="1">
      <c r="A123" s="8" t="s">
        <v>259</v>
      </c>
      <c r="B123" s="71" t="s">
        <v>288</v>
      </c>
      <c r="C123" s="30">
        <v>87</v>
      </c>
      <c r="D123" s="31">
        <v>40902</v>
      </c>
      <c r="E123" s="32" t="s">
        <v>90</v>
      </c>
      <c r="F123" s="32" t="s">
        <v>161</v>
      </c>
      <c r="G123" s="7">
        <v>24</v>
      </c>
      <c r="H123" s="7">
        <v>24</v>
      </c>
      <c r="I123" s="5">
        <v>416.44</v>
      </c>
      <c r="J123" s="7">
        <v>12</v>
      </c>
      <c r="K123" s="7">
        <v>9</v>
      </c>
      <c r="L123" s="7">
        <v>3</v>
      </c>
      <c r="M123" s="10">
        <f>N123+O123</f>
        <v>416.44000000000005</v>
      </c>
      <c r="N123" s="5">
        <v>265.54</v>
      </c>
      <c r="O123" s="5">
        <v>150.9</v>
      </c>
      <c r="P123" s="10">
        <f t="shared" si="19"/>
        <v>20178550</v>
      </c>
      <c r="Q123" s="10">
        <v>11096902.82</v>
      </c>
      <c r="R123" s="10">
        <v>4540823.59</v>
      </c>
      <c r="S123" s="10">
        <v>4540823.59</v>
      </c>
      <c r="T123" s="5">
        <v>0</v>
      </c>
      <c r="U123" s="5">
        <v>0</v>
      </c>
    </row>
    <row r="124" spans="1:21" s="54" customFormat="1" ht="33.75" customHeight="1">
      <c r="A124" s="91" t="s">
        <v>238</v>
      </c>
      <c r="B124" s="88"/>
      <c r="C124" s="30" t="s">
        <v>237</v>
      </c>
      <c r="D124" s="31" t="s">
        <v>237</v>
      </c>
      <c r="E124" s="32" t="s">
        <v>237</v>
      </c>
      <c r="F124" s="32" t="s">
        <v>237</v>
      </c>
      <c r="G124" s="7">
        <f aca="true" t="shared" si="21" ref="G124:P124">G125+G127</f>
        <v>68</v>
      </c>
      <c r="H124" s="7">
        <f t="shared" si="21"/>
        <v>68</v>
      </c>
      <c r="I124" s="5">
        <f t="shared" si="21"/>
        <v>1499.33</v>
      </c>
      <c r="J124" s="7">
        <f t="shared" si="21"/>
        <v>37</v>
      </c>
      <c r="K124" s="7">
        <f t="shared" si="21"/>
        <v>20</v>
      </c>
      <c r="L124" s="7">
        <f t="shared" si="21"/>
        <v>17</v>
      </c>
      <c r="M124" s="5">
        <f t="shared" si="21"/>
        <v>1472.5</v>
      </c>
      <c r="N124" s="5">
        <f t="shared" si="21"/>
        <v>819.04</v>
      </c>
      <c r="O124" s="5">
        <f t="shared" si="21"/>
        <v>653.46</v>
      </c>
      <c r="P124" s="5">
        <f t="shared" si="21"/>
        <v>42330101.8</v>
      </c>
      <c r="Q124" s="5">
        <v>0</v>
      </c>
      <c r="R124" s="5">
        <f>R125+R127</f>
        <v>37114377.4</v>
      </c>
      <c r="S124" s="5">
        <f>S125+S127</f>
        <v>5215724.4</v>
      </c>
      <c r="T124" s="5">
        <v>0</v>
      </c>
      <c r="U124" s="5">
        <v>0</v>
      </c>
    </row>
    <row r="125" spans="1:21" s="54" customFormat="1" ht="48" customHeight="1">
      <c r="A125" s="89" t="s">
        <v>246</v>
      </c>
      <c r="B125" s="90"/>
      <c r="C125" s="30" t="s">
        <v>237</v>
      </c>
      <c r="D125" s="31" t="s">
        <v>237</v>
      </c>
      <c r="E125" s="32" t="s">
        <v>237</v>
      </c>
      <c r="F125" s="32" t="s">
        <v>237</v>
      </c>
      <c r="G125" s="7">
        <v>40</v>
      </c>
      <c r="H125" s="7">
        <v>40</v>
      </c>
      <c r="I125" s="5">
        <v>919.32</v>
      </c>
      <c r="J125" s="7">
        <v>26</v>
      </c>
      <c r="K125" s="7">
        <v>16</v>
      </c>
      <c r="L125" s="7">
        <v>10</v>
      </c>
      <c r="M125" s="5">
        <v>919.32</v>
      </c>
      <c r="N125" s="5">
        <v>584.93</v>
      </c>
      <c r="O125" s="5">
        <v>334.39</v>
      </c>
      <c r="P125" s="5">
        <f>P126</f>
        <v>25450110</v>
      </c>
      <c r="Q125" s="5">
        <v>0</v>
      </c>
      <c r="R125" s="5">
        <f>R126</f>
        <v>23610383.96</v>
      </c>
      <c r="S125" s="5">
        <f>S126</f>
        <v>1839726.04</v>
      </c>
      <c r="T125" s="5">
        <v>0</v>
      </c>
      <c r="U125" s="5">
        <v>0</v>
      </c>
    </row>
    <row r="126" spans="1:21" s="6" customFormat="1" ht="33.75" customHeight="1">
      <c r="A126" s="8" t="s">
        <v>260</v>
      </c>
      <c r="B126" s="60" t="s">
        <v>232</v>
      </c>
      <c r="C126" s="30">
        <v>2</v>
      </c>
      <c r="D126" s="31">
        <v>40172</v>
      </c>
      <c r="E126" s="32" t="s">
        <v>90</v>
      </c>
      <c r="F126" s="32" t="s">
        <v>161</v>
      </c>
      <c r="G126" s="7">
        <v>40</v>
      </c>
      <c r="H126" s="7">
        <v>40</v>
      </c>
      <c r="I126" s="5">
        <v>919.32</v>
      </c>
      <c r="J126" s="7">
        <v>26</v>
      </c>
      <c r="K126" s="7">
        <v>16</v>
      </c>
      <c r="L126" s="7">
        <v>10</v>
      </c>
      <c r="M126" s="5">
        <v>919.32</v>
      </c>
      <c r="N126" s="5">
        <v>584.93</v>
      </c>
      <c r="O126" s="5">
        <v>334.39</v>
      </c>
      <c r="P126" s="5">
        <f>Q126+R126+S126+T126+U126</f>
        <v>25450110</v>
      </c>
      <c r="Q126" s="5">
        <v>0</v>
      </c>
      <c r="R126" s="5">
        <v>23610383.96</v>
      </c>
      <c r="S126" s="5">
        <v>1839726.04</v>
      </c>
      <c r="T126" s="5">
        <v>0</v>
      </c>
      <c r="U126" s="5">
        <v>0</v>
      </c>
    </row>
    <row r="127" spans="1:21" s="54" customFormat="1" ht="45" customHeight="1">
      <c r="A127" s="89" t="s">
        <v>127</v>
      </c>
      <c r="B127" s="90"/>
      <c r="C127" s="30" t="s">
        <v>237</v>
      </c>
      <c r="D127" s="31" t="s">
        <v>237</v>
      </c>
      <c r="E127" s="32" t="s">
        <v>237</v>
      </c>
      <c r="F127" s="32" t="s">
        <v>237</v>
      </c>
      <c r="G127" s="7">
        <v>28</v>
      </c>
      <c r="H127" s="7">
        <v>28</v>
      </c>
      <c r="I127" s="5">
        <v>580.01</v>
      </c>
      <c r="J127" s="7">
        <v>11</v>
      </c>
      <c r="K127" s="7">
        <v>4</v>
      </c>
      <c r="L127" s="7">
        <v>7</v>
      </c>
      <c r="M127" s="5">
        <v>553.18</v>
      </c>
      <c r="N127" s="5">
        <v>234.11</v>
      </c>
      <c r="O127" s="5">
        <v>319.07</v>
      </c>
      <c r="P127" s="5">
        <v>16879991.8</v>
      </c>
      <c r="Q127" s="5">
        <v>0</v>
      </c>
      <c r="R127" s="5">
        <v>13503993.44</v>
      </c>
      <c r="S127" s="5">
        <v>3375998.36</v>
      </c>
      <c r="T127" s="5">
        <v>0</v>
      </c>
      <c r="U127" s="5">
        <v>0</v>
      </c>
    </row>
    <row r="128" spans="1:21" s="6" customFormat="1" ht="30" customHeight="1">
      <c r="A128" s="30" t="s">
        <v>261</v>
      </c>
      <c r="B128" s="60" t="s">
        <v>311</v>
      </c>
      <c r="C128" s="30">
        <v>1</v>
      </c>
      <c r="D128" s="8" t="s">
        <v>10</v>
      </c>
      <c r="E128" s="32" t="s">
        <v>90</v>
      </c>
      <c r="F128" s="32" t="s">
        <v>161</v>
      </c>
      <c r="G128" s="7">
        <v>28</v>
      </c>
      <c r="H128" s="7">
        <v>28</v>
      </c>
      <c r="I128" s="5">
        <v>580.01</v>
      </c>
      <c r="J128" s="7">
        <v>11</v>
      </c>
      <c r="K128" s="7">
        <v>4</v>
      </c>
      <c r="L128" s="7">
        <v>7</v>
      </c>
      <c r="M128" s="10">
        <v>553.18</v>
      </c>
      <c r="N128" s="5">
        <v>234.11</v>
      </c>
      <c r="O128" s="5">
        <v>319.07</v>
      </c>
      <c r="P128" s="5">
        <v>16879991.8</v>
      </c>
      <c r="Q128" s="5">
        <v>0</v>
      </c>
      <c r="R128" s="5">
        <v>13503993.44</v>
      </c>
      <c r="S128" s="5">
        <v>3375998.36</v>
      </c>
      <c r="T128" s="5">
        <v>0</v>
      </c>
      <c r="U128" s="5">
        <v>0</v>
      </c>
    </row>
    <row r="129" spans="1:23" s="6" customFormat="1" ht="33.75" customHeight="1">
      <c r="A129" s="89" t="s">
        <v>283</v>
      </c>
      <c r="B129" s="90"/>
      <c r="C129" s="45" t="s">
        <v>9</v>
      </c>
      <c r="D129" s="45" t="s">
        <v>9</v>
      </c>
      <c r="E129" s="45" t="s">
        <v>9</v>
      </c>
      <c r="F129" s="45" t="s">
        <v>9</v>
      </c>
      <c r="G129" s="7">
        <f aca="true" t="shared" si="22" ref="G129:U129">G130+G174</f>
        <v>618</v>
      </c>
      <c r="H129" s="7">
        <f t="shared" si="22"/>
        <v>618</v>
      </c>
      <c r="I129" s="5">
        <f t="shared" si="22"/>
        <v>12793.75</v>
      </c>
      <c r="J129" s="7">
        <f t="shared" si="22"/>
        <v>283</v>
      </c>
      <c r="K129" s="7">
        <f t="shared" si="22"/>
        <v>194</v>
      </c>
      <c r="L129" s="7">
        <f t="shared" si="22"/>
        <v>89</v>
      </c>
      <c r="M129" s="5">
        <f t="shared" si="22"/>
        <v>10809.630000000001</v>
      </c>
      <c r="N129" s="5">
        <f t="shared" si="22"/>
        <v>7403.099999999999</v>
      </c>
      <c r="O129" s="5">
        <f t="shared" si="22"/>
        <v>3406.5299999999997</v>
      </c>
      <c r="P129" s="5">
        <f t="shared" si="22"/>
        <v>360825150.1</v>
      </c>
      <c r="Q129" s="5">
        <f t="shared" si="22"/>
        <v>248302356.29000002</v>
      </c>
      <c r="R129" s="5">
        <f t="shared" si="22"/>
        <v>66076828.28</v>
      </c>
      <c r="S129" s="5">
        <f t="shared" si="22"/>
        <v>28156525.530000005</v>
      </c>
      <c r="T129" s="5">
        <f t="shared" si="22"/>
        <v>0</v>
      </c>
      <c r="U129" s="5">
        <f t="shared" si="22"/>
        <v>18289440</v>
      </c>
      <c r="V129" s="6">
        <f>Q129/P129*100</f>
        <v>68.81514667732691</v>
      </c>
      <c r="W129" s="6">
        <f>(R129+S129)/P129*100</f>
        <v>26.116071394658587</v>
      </c>
    </row>
    <row r="130" spans="1:21" s="6" customFormat="1" ht="33.75" customHeight="1">
      <c r="A130" s="89" t="s">
        <v>282</v>
      </c>
      <c r="B130" s="90"/>
      <c r="C130" s="45" t="s">
        <v>9</v>
      </c>
      <c r="D130" s="45" t="s">
        <v>9</v>
      </c>
      <c r="E130" s="45" t="s">
        <v>9</v>
      </c>
      <c r="F130" s="45" t="s">
        <v>9</v>
      </c>
      <c r="G130" s="7">
        <f aca="true" t="shared" si="23" ref="G130:U130">G131+G136+G141+G147+G154+G157+G165</f>
        <v>561</v>
      </c>
      <c r="H130" s="7">
        <f t="shared" si="23"/>
        <v>561</v>
      </c>
      <c r="I130" s="5">
        <f t="shared" si="23"/>
        <v>10596.86</v>
      </c>
      <c r="J130" s="7">
        <f t="shared" si="23"/>
        <v>260</v>
      </c>
      <c r="K130" s="7">
        <f t="shared" si="23"/>
        <v>182</v>
      </c>
      <c r="L130" s="7">
        <f t="shared" si="23"/>
        <v>78</v>
      </c>
      <c r="M130" s="5">
        <f t="shared" si="23"/>
        <v>9683.09</v>
      </c>
      <c r="N130" s="5">
        <f t="shared" si="23"/>
        <v>6988.36</v>
      </c>
      <c r="O130" s="5">
        <f t="shared" si="23"/>
        <v>2694.7299999999996</v>
      </c>
      <c r="P130" s="5">
        <f t="shared" si="23"/>
        <v>334606790.1</v>
      </c>
      <c r="Q130" s="5">
        <f t="shared" si="23"/>
        <v>248302356.29000002</v>
      </c>
      <c r="R130" s="5">
        <f t="shared" si="23"/>
        <v>60743388.28</v>
      </c>
      <c r="S130" s="5">
        <f t="shared" si="23"/>
        <v>25561045.530000005</v>
      </c>
      <c r="T130" s="5">
        <f t="shared" si="23"/>
        <v>0</v>
      </c>
      <c r="U130" s="5">
        <f t="shared" si="23"/>
        <v>0</v>
      </c>
    </row>
    <row r="131" spans="1:21" s="6" customFormat="1" ht="45" customHeight="1">
      <c r="A131" s="89" t="s">
        <v>209</v>
      </c>
      <c r="B131" s="90"/>
      <c r="C131" s="8" t="s">
        <v>9</v>
      </c>
      <c r="D131" s="8" t="s">
        <v>9</v>
      </c>
      <c r="E131" s="8" t="s">
        <v>9</v>
      </c>
      <c r="F131" s="8" t="s">
        <v>9</v>
      </c>
      <c r="G131" s="9">
        <f>G132+G133+G134+G135</f>
        <v>63</v>
      </c>
      <c r="H131" s="9">
        <f>H132+H133+H134+H135</f>
        <v>63</v>
      </c>
      <c r="I131" s="10">
        <f>I132+I133+I134+I135</f>
        <v>1090.04</v>
      </c>
      <c r="J131" s="9">
        <f aca="true" t="shared" si="24" ref="J131:O131">J132+J133+J134+J135</f>
        <v>32</v>
      </c>
      <c r="K131" s="9">
        <f t="shared" si="24"/>
        <v>18</v>
      </c>
      <c r="L131" s="9">
        <f t="shared" si="24"/>
        <v>14</v>
      </c>
      <c r="M131" s="10">
        <f t="shared" si="24"/>
        <v>905.71</v>
      </c>
      <c r="N131" s="10">
        <f t="shared" si="24"/>
        <v>544.82</v>
      </c>
      <c r="O131" s="10">
        <f t="shared" si="24"/>
        <v>360.89</v>
      </c>
      <c r="P131" s="5">
        <f aca="true" t="shared" si="25" ref="P131:U131">P132+P133+P134+P135</f>
        <v>32189360</v>
      </c>
      <c r="Q131" s="10">
        <f t="shared" si="25"/>
        <v>23270365.03</v>
      </c>
      <c r="R131" s="5">
        <f t="shared" si="25"/>
        <v>7135195.97</v>
      </c>
      <c r="S131" s="5">
        <f t="shared" si="25"/>
        <v>1783799</v>
      </c>
      <c r="T131" s="10">
        <f t="shared" si="25"/>
        <v>0</v>
      </c>
      <c r="U131" s="10">
        <f t="shared" si="25"/>
        <v>0</v>
      </c>
    </row>
    <row r="132" spans="1:21" s="6" customFormat="1" ht="33.75" customHeight="1">
      <c r="A132" s="8" t="s">
        <v>262</v>
      </c>
      <c r="B132" s="60" t="s">
        <v>210</v>
      </c>
      <c r="C132" s="30">
        <v>60</v>
      </c>
      <c r="D132" s="31">
        <v>40890</v>
      </c>
      <c r="E132" s="32" t="s">
        <v>162</v>
      </c>
      <c r="F132" s="32" t="s">
        <v>163</v>
      </c>
      <c r="G132" s="7">
        <v>28</v>
      </c>
      <c r="H132" s="7">
        <v>28</v>
      </c>
      <c r="I132" s="5">
        <v>464.02</v>
      </c>
      <c r="J132" s="7">
        <f>K132+L132</f>
        <v>16</v>
      </c>
      <c r="K132" s="7">
        <v>8</v>
      </c>
      <c r="L132" s="7">
        <v>8</v>
      </c>
      <c r="M132" s="10">
        <f>N132+O132</f>
        <v>384.89</v>
      </c>
      <c r="N132" s="5">
        <v>204.8</v>
      </c>
      <c r="O132" s="5">
        <v>180.09</v>
      </c>
      <c r="P132" s="5">
        <f>Q132+R132+S132+T132+U132</f>
        <v>15131200</v>
      </c>
      <c r="Q132" s="10">
        <v>9888960.92</v>
      </c>
      <c r="R132" s="10">
        <v>4193791.26</v>
      </c>
      <c r="S132" s="10">
        <v>1048447.82</v>
      </c>
      <c r="T132" s="10">
        <v>0</v>
      </c>
      <c r="U132" s="10">
        <v>0</v>
      </c>
    </row>
    <row r="133" spans="1:21" s="6" customFormat="1" ht="33.75" customHeight="1">
      <c r="A133" s="30" t="s">
        <v>263</v>
      </c>
      <c r="B133" s="60" t="s">
        <v>211</v>
      </c>
      <c r="C133" s="30">
        <v>54</v>
      </c>
      <c r="D133" s="31">
        <v>40836</v>
      </c>
      <c r="E133" s="32" t="s">
        <v>162</v>
      </c>
      <c r="F133" s="32" t="s">
        <v>163</v>
      </c>
      <c r="G133" s="7">
        <v>14</v>
      </c>
      <c r="H133" s="7">
        <v>14</v>
      </c>
      <c r="I133" s="5">
        <v>177.34</v>
      </c>
      <c r="J133" s="7">
        <f>K133+L133</f>
        <v>5</v>
      </c>
      <c r="K133" s="7">
        <v>3</v>
      </c>
      <c r="L133" s="7">
        <v>2</v>
      </c>
      <c r="M133" s="10">
        <f>N133+O133</f>
        <v>177.34</v>
      </c>
      <c r="N133" s="5">
        <v>115.94</v>
      </c>
      <c r="O133" s="5">
        <v>61.4</v>
      </c>
      <c r="P133" s="5">
        <f>Q133+R133+S133+T133+U133</f>
        <v>5826800.000000001</v>
      </c>
      <c r="Q133" s="10">
        <v>4556388.4</v>
      </c>
      <c r="R133" s="5">
        <v>1016329.28</v>
      </c>
      <c r="S133" s="5">
        <v>254082.32</v>
      </c>
      <c r="T133" s="10">
        <v>0</v>
      </c>
      <c r="U133" s="10">
        <v>0</v>
      </c>
    </row>
    <row r="134" spans="1:21" s="6" customFormat="1" ht="33.75" customHeight="1">
      <c r="A134" s="8" t="s">
        <v>253</v>
      </c>
      <c r="B134" s="60" t="s">
        <v>212</v>
      </c>
      <c r="C134" s="30">
        <v>59</v>
      </c>
      <c r="D134" s="31">
        <v>40890</v>
      </c>
      <c r="E134" s="32" t="s">
        <v>162</v>
      </c>
      <c r="F134" s="32" t="s">
        <v>163</v>
      </c>
      <c r="G134" s="7">
        <v>11</v>
      </c>
      <c r="H134" s="7">
        <v>11</v>
      </c>
      <c r="I134" s="5">
        <v>277.3</v>
      </c>
      <c r="J134" s="7">
        <f>K134+L134</f>
        <v>6</v>
      </c>
      <c r="K134" s="7">
        <v>4</v>
      </c>
      <c r="L134" s="7">
        <v>2</v>
      </c>
      <c r="M134" s="10">
        <f>N134+O134</f>
        <v>172.1</v>
      </c>
      <c r="N134" s="5">
        <v>119.1</v>
      </c>
      <c r="O134" s="5">
        <v>53</v>
      </c>
      <c r="P134" s="5">
        <f>Q134+R134+S134+T134+U134</f>
        <v>6020000</v>
      </c>
      <c r="Q134" s="10">
        <v>4421757.32</v>
      </c>
      <c r="R134" s="10">
        <v>1278594.14</v>
      </c>
      <c r="S134" s="10">
        <v>319648.54</v>
      </c>
      <c r="T134" s="10">
        <v>0</v>
      </c>
      <c r="U134" s="10">
        <v>0</v>
      </c>
    </row>
    <row r="135" spans="1:21" s="6" customFormat="1" ht="33.75" customHeight="1">
      <c r="A135" s="8" t="s">
        <v>327</v>
      </c>
      <c r="B135" s="59" t="s">
        <v>233</v>
      </c>
      <c r="C135" s="30">
        <v>57</v>
      </c>
      <c r="D135" s="31">
        <v>40890</v>
      </c>
      <c r="E135" s="32" t="s">
        <v>162</v>
      </c>
      <c r="F135" s="32" t="s">
        <v>163</v>
      </c>
      <c r="G135" s="7">
        <v>10</v>
      </c>
      <c r="H135" s="7">
        <v>10</v>
      </c>
      <c r="I135" s="5">
        <v>171.38</v>
      </c>
      <c r="J135" s="7">
        <f>K135+L135</f>
        <v>5</v>
      </c>
      <c r="K135" s="7">
        <v>3</v>
      </c>
      <c r="L135" s="7">
        <v>2</v>
      </c>
      <c r="M135" s="10">
        <f>N135+O135</f>
        <v>171.38</v>
      </c>
      <c r="N135" s="5">
        <v>104.98</v>
      </c>
      <c r="O135" s="5">
        <v>66.4</v>
      </c>
      <c r="P135" s="5">
        <f>Q135+R135+S135+T135+U135</f>
        <v>5211360</v>
      </c>
      <c r="Q135" s="10">
        <v>4403258.39</v>
      </c>
      <c r="R135" s="5">
        <v>646481.29</v>
      </c>
      <c r="S135" s="5">
        <v>161620.32</v>
      </c>
      <c r="T135" s="10">
        <v>0</v>
      </c>
      <c r="U135" s="10">
        <v>0</v>
      </c>
    </row>
    <row r="136" spans="1:21" s="6" customFormat="1" ht="45" customHeight="1">
      <c r="A136" s="89" t="s">
        <v>187</v>
      </c>
      <c r="B136" s="90"/>
      <c r="C136" s="8" t="s">
        <v>9</v>
      </c>
      <c r="D136" s="8" t="s">
        <v>9</v>
      </c>
      <c r="E136" s="8" t="s">
        <v>9</v>
      </c>
      <c r="F136" s="8" t="s">
        <v>9</v>
      </c>
      <c r="G136" s="7">
        <f>G137+G138+G139+G140</f>
        <v>49</v>
      </c>
      <c r="H136" s="7">
        <f>H137+H138+H139+H140</f>
        <v>49</v>
      </c>
      <c r="I136" s="5">
        <f>I137+I138+I139+I140</f>
        <v>1018.65</v>
      </c>
      <c r="J136" s="7">
        <f aca="true" t="shared" si="26" ref="J136:U136">J137+J138+J139+J140</f>
        <v>21</v>
      </c>
      <c r="K136" s="7">
        <f t="shared" si="26"/>
        <v>14</v>
      </c>
      <c r="L136" s="7">
        <f t="shared" si="26"/>
        <v>7</v>
      </c>
      <c r="M136" s="5">
        <f t="shared" si="26"/>
        <v>670.7800000000001</v>
      </c>
      <c r="N136" s="5">
        <f t="shared" si="26"/>
        <v>475.99</v>
      </c>
      <c r="O136" s="5">
        <f t="shared" si="26"/>
        <v>194.79</v>
      </c>
      <c r="P136" s="5">
        <f t="shared" si="26"/>
        <v>22907360</v>
      </c>
      <c r="Q136" s="5">
        <f t="shared" si="26"/>
        <v>17044705.43</v>
      </c>
      <c r="R136" s="5">
        <f t="shared" si="26"/>
        <v>4690123.65</v>
      </c>
      <c r="S136" s="5">
        <f t="shared" si="26"/>
        <v>1172530.92</v>
      </c>
      <c r="T136" s="5">
        <f t="shared" si="26"/>
        <v>0</v>
      </c>
      <c r="U136" s="5">
        <f t="shared" si="26"/>
        <v>0</v>
      </c>
    </row>
    <row r="137" spans="1:21" s="6" customFormat="1" ht="32.25" customHeight="1">
      <c r="A137" s="30" t="s">
        <v>254</v>
      </c>
      <c r="B137" s="60" t="s">
        <v>216</v>
      </c>
      <c r="C137" s="30">
        <v>12</v>
      </c>
      <c r="D137" s="31">
        <v>40638</v>
      </c>
      <c r="E137" s="32" t="s">
        <v>162</v>
      </c>
      <c r="F137" s="32" t="s">
        <v>163</v>
      </c>
      <c r="G137" s="7">
        <v>23</v>
      </c>
      <c r="H137" s="7">
        <v>23</v>
      </c>
      <c r="I137" s="5">
        <v>469.09</v>
      </c>
      <c r="J137" s="7">
        <f>K137+L137</f>
        <v>8</v>
      </c>
      <c r="K137" s="7">
        <v>2</v>
      </c>
      <c r="L137" s="7">
        <v>6</v>
      </c>
      <c r="M137" s="10">
        <f>N137+O137</f>
        <v>338.59000000000003</v>
      </c>
      <c r="N137" s="5">
        <v>167.8</v>
      </c>
      <c r="O137" s="5">
        <v>170.79</v>
      </c>
      <c r="P137" s="5">
        <f>Q137+R137+S137+T137+U137</f>
        <v>10680320</v>
      </c>
      <c r="Q137" s="10">
        <v>8699377.16</v>
      </c>
      <c r="R137" s="5">
        <v>1584754.27</v>
      </c>
      <c r="S137" s="5">
        <v>396188.57</v>
      </c>
      <c r="T137" s="5">
        <v>0</v>
      </c>
      <c r="U137" s="5">
        <v>0</v>
      </c>
    </row>
    <row r="138" spans="1:21" s="6" customFormat="1" ht="33.75" customHeight="1">
      <c r="A138" s="8" t="s">
        <v>255</v>
      </c>
      <c r="B138" s="60" t="s">
        <v>217</v>
      </c>
      <c r="C138" s="30">
        <v>6</v>
      </c>
      <c r="D138" s="31">
        <v>40638</v>
      </c>
      <c r="E138" s="32" t="s">
        <v>162</v>
      </c>
      <c r="F138" s="32" t="s">
        <v>163</v>
      </c>
      <c r="G138" s="7">
        <v>8</v>
      </c>
      <c r="H138" s="7">
        <v>8</v>
      </c>
      <c r="I138" s="5">
        <v>172.59</v>
      </c>
      <c r="J138" s="7">
        <f>K138+L138</f>
        <v>3</v>
      </c>
      <c r="K138" s="7">
        <v>3</v>
      </c>
      <c r="L138" s="7">
        <v>0</v>
      </c>
      <c r="M138" s="10">
        <f>N138+O138</f>
        <v>90.71</v>
      </c>
      <c r="N138" s="5">
        <v>90.71</v>
      </c>
      <c r="O138" s="5">
        <v>0</v>
      </c>
      <c r="P138" s="5">
        <f>Q138+R138+S138+T138+U138</f>
        <v>2763599.9999999995</v>
      </c>
      <c r="Q138" s="10">
        <v>2330607.82</v>
      </c>
      <c r="R138" s="5">
        <v>346393.74</v>
      </c>
      <c r="S138" s="5">
        <v>86598.44</v>
      </c>
      <c r="T138" s="5">
        <v>0</v>
      </c>
      <c r="U138" s="5">
        <v>0</v>
      </c>
    </row>
    <row r="139" spans="1:21" s="6" customFormat="1" ht="30.75" customHeight="1">
      <c r="A139" s="30" t="s">
        <v>256</v>
      </c>
      <c r="B139" s="60" t="s">
        <v>218</v>
      </c>
      <c r="C139" s="8">
        <v>14</v>
      </c>
      <c r="D139" s="31">
        <v>40638</v>
      </c>
      <c r="E139" s="32" t="s">
        <v>162</v>
      </c>
      <c r="F139" s="32" t="s">
        <v>163</v>
      </c>
      <c r="G139" s="7">
        <v>11</v>
      </c>
      <c r="H139" s="7">
        <v>11</v>
      </c>
      <c r="I139" s="5">
        <v>234.37</v>
      </c>
      <c r="J139" s="7">
        <v>4</v>
      </c>
      <c r="K139" s="7">
        <v>4</v>
      </c>
      <c r="L139" s="7">
        <v>0</v>
      </c>
      <c r="M139" s="10">
        <v>98.88</v>
      </c>
      <c r="N139" s="5">
        <v>98.88</v>
      </c>
      <c r="O139" s="5">
        <v>0</v>
      </c>
      <c r="P139" s="5">
        <f>Q139+R139+S139+T139+U139</f>
        <v>3689280</v>
      </c>
      <c r="Q139" s="10">
        <v>2540519.25</v>
      </c>
      <c r="R139" s="5">
        <v>919008.6</v>
      </c>
      <c r="S139" s="5">
        <v>229752.15</v>
      </c>
      <c r="T139" s="5">
        <v>0</v>
      </c>
      <c r="U139" s="5">
        <v>0</v>
      </c>
    </row>
    <row r="140" spans="1:21" s="6" customFormat="1" ht="33.75" customHeight="1">
      <c r="A140" s="30" t="s">
        <v>248</v>
      </c>
      <c r="B140" s="60" t="s">
        <v>325</v>
      </c>
      <c r="C140" s="8" t="s">
        <v>88</v>
      </c>
      <c r="D140" s="31">
        <v>40760</v>
      </c>
      <c r="E140" s="32" t="s">
        <v>162</v>
      </c>
      <c r="F140" s="32" t="s">
        <v>163</v>
      </c>
      <c r="G140" s="7">
        <v>7</v>
      </c>
      <c r="H140" s="7">
        <v>7</v>
      </c>
      <c r="I140" s="5">
        <v>142.6</v>
      </c>
      <c r="J140" s="7">
        <v>6</v>
      </c>
      <c r="K140" s="7">
        <v>5</v>
      </c>
      <c r="L140" s="7">
        <v>1</v>
      </c>
      <c r="M140" s="10">
        <v>142.6</v>
      </c>
      <c r="N140" s="5">
        <v>118.6</v>
      </c>
      <c r="O140" s="5">
        <v>24</v>
      </c>
      <c r="P140" s="5">
        <f>Q140+R140+S140+T140+U140</f>
        <v>5774160</v>
      </c>
      <c r="Q140" s="10">
        <v>3474201.2</v>
      </c>
      <c r="R140" s="5">
        <v>1839967.04</v>
      </c>
      <c r="S140" s="5">
        <v>459991.76</v>
      </c>
      <c r="T140" s="5">
        <v>0</v>
      </c>
      <c r="U140" s="5">
        <v>0</v>
      </c>
    </row>
    <row r="141" spans="1:21" s="6" customFormat="1" ht="45" customHeight="1">
      <c r="A141" s="89" t="s">
        <v>284</v>
      </c>
      <c r="B141" s="90"/>
      <c r="C141" s="8" t="s">
        <v>9</v>
      </c>
      <c r="D141" s="8" t="s">
        <v>9</v>
      </c>
      <c r="E141" s="8" t="s">
        <v>9</v>
      </c>
      <c r="F141" s="8" t="s">
        <v>9</v>
      </c>
      <c r="G141" s="7">
        <f aca="true" t="shared" si="27" ref="G141:U141">G142+G143+G144+G145+G146</f>
        <v>66</v>
      </c>
      <c r="H141" s="7">
        <f t="shared" si="27"/>
        <v>66</v>
      </c>
      <c r="I141" s="5">
        <f t="shared" si="27"/>
        <v>1724.96</v>
      </c>
      <c r="J141" s="7">
        <f t="shared" si="27"/>
        <v>40</v>
      </c>
      <c r="K141" s="7">
        <f t="shared" si="27"/>
        <v>39</v>
      </c>
      <c r="L141" s="7">
        <f t="shared" si="27"/>
        <v>1</v>
      </c>
      <c r="M141" s="5">
        <f t="shared" si="27"/>
        <v>1694.9299999999998</v>
      </c>
      <c r="N141" s="5">
        <f t="shared" si="27"/>
        <v>1661.4299999999998</v>
      </c>
      <c r="O141" s="5">
        <f t="shared" si="27"/>
        <v>33.5</v>
      </c>
      <c r="P141" s="5">
        <f t="shared" si="27"/>
        <v>49474040</v>
      </c>
      <c r="Q141" s="5">
        <f t="shared" si="27"/>
        <v>43547757.89</v>
      </c>
      <c r="R141" s="5">
        <f t="shared" si="27"/>
        <v>4741025.6899999995</v>
      </c>
      <c r="S141" s="5">
        <f t="shared" si="27"/>
        <v>1185256.4200000002</v>
      </c>
      <c r="T141" s="5">
        <f t="shared" si="27"/>
        <v>0</v>
      </c>
      <c r="U141" s="5">
        <f t="shared" si="27"/>
        <v>0</v>
      </c>
    </row>
    <row r="142" spans="1:21" s="6" customFormat="1" ht="33.75" customHeight="1">
      <c r="A142" s="30" t="s">
        <v>249</v>
      </c>
      <c r="B142" s="60" t="s">
        <v>213</v>
      </c>
      <c r="C142" s="30">
        <v>38</v>
      </c>
      <c r="D142" s="31">
        <v>40890</v>
      </c>
      <c r="E142" s="32" t="s">
        <v>162</v>
      </c>
      <c r="F142" s="32" t="s">
        <v>163</v>
      </c>
      <c r="G142" s="7">
        <v>14</v>
      </c>
      <c r="H142" s="7">
        <v>14</v>
      </c>
      <c r="I142" s="10">
        <v>276.2</v>
      </c>
      <c r="J142" s="7">
        <v>8</v>
      </c>
      <c r="K142" s="7">
        <v>7</v>
      </c>
      <c r="L142" s="7">
        <v>1</v>
      </c>
      <c r="M142" s="10">
        <f>N142+O142</f>
        <v>276.2</v>
      </c>
      <c r="N142" s="5">
        <v>242.7</v>
      </c>
      <c r="O142" s="5">
        <v>33.5</v>
      </c>
      <c r="P142" s="5">
        <f>Q142+R142+S142+T142+U142</f>
        <v>8400000</v>
      </c>
      <c r="Q142" s="10">
        <v>7096393.79</v>
      </c>
      <c r="R142" s="5">
        <v>1042884.97</v>
      </c>
      <c r="S142" s="5">
        <v>260721.24</v>
      </c>
      <c r="T142" s="5">
        <v>0</v>
      </c>
      <c r="U142" s="5">
        <v>0</v>
      </c>
    </row>
    <row r="143" spans="1:21" s="6" customFormat="1" ht="33.75" customHeight="1">
      <c r="A143" s="8" t="s">
        <v>250</v>
      </c>
      <c r="B143" s="60" t="s">
        <v>214</v>
      </c>
      <c r="C143" s="30">
        <v>39</v>
      </c>
      <c r="D143" s="31">
        <v>40892</v>
      </c>
      <c r="E143" s="32" t="s">
        <v>162</v>
      </c>
      <c r="F143" s="32" t="s">
        <v>163</v>
      </c>
      <c r="G143" s="7">
        <v>13</v>
      </c>
      <c r="H143" s="7">
        <v>13</v>
      </c>
      <c r="I143" s="10">
        <v>361.38</v>
      </c>
      <c r="J143" s="7">
        <v>8</v>
      </c>
      <c r="K143" s="7">
        <v>8</v>
      </c>
      <c r="L143" s="7">
        <v>0</v>
      </c>
      <c r="M143" s="10">
        <f>N143+O143</f>
        <v>361.38</v>
      </c>
      <c r="N143" s="5">
        <v>361.38</v>
      </c>
      <c r="O143" s="5">
        <v>0</v>
      </c>
      <c r="P143" s="10">
        <f>Q143+R143+S143+T143+U143</f>
        <v>10606120</v>
      </c>
      <c r="Q143" s="10">
        <v>9284919.58</v>
      </c>
      <c r="R143" s="10">
        <v>1056960.34</v>
      </c>
      <c r="S143" s="10">
        <v>264240.08</v>
      </c>
      <c r="T143" s="5">
        <v>0</v>
      </c>
      <c r="U143" s="5">
        <v>0</v>
      </c>
    </row>
    <row r="144" spans="1:21" s="6" customFormat="1" ht="33.75" customHeight="1">
      <c r="A144" s="8" t="s">
        <v>251</v>
      </c>
      <c r="B144" s="60" t="s">
        <v>215</v>
      </c>
      <c r="C144" s="30">
        <v>42</v>
      </c>
      <c r="D144" s="31">
        <v>40901</v>
      </c>
      <c r="E144" s="32" t="s">
        <v>162</v>
      </c>
      <c r="F144" s="32" t="s">
        <v>163</v>
      </c>
      <c r="G144" s="7">
        <v>16</v>
      </c>
      <c r="H144" s="7">
        <v>16</v>
      </c>
      <c r="I144" s="10">
        <v>391.43</v>
      </c>
      <c r="J144" s="7">
        <v>8</v>
      </c>
      <c r="K144" s="7">
        <v>8</v>
      </c>
      <c r="L144" s="7">
        <v>0</v>
      </c>
      <c r="M144" s="10">
        <f>N144+O144</f>
        <v>391.43</v>
      </c>
      <c r="N144" s="5">
        <v>391.43</v>
      </c>
      <c r="O144" s="5">
        <v>0</v>
      </c>
      <c r="P144" s="10">
        <f>Q144+R144+S144+T144+U144</f>
        <v>10960040</v>
      </c>
      <c r="Q144" s="10">
        <v>10056992.84</v>
      </c>
      <c r="R144" s="10">
        <v>722437.74</v>
      </c>
      <c r="S144" s="10">
        <v>180609.42</v>
      </c>
      <c r="T144" s="5">
        <v>0</v>
      </c>
      <c r="U144" s="5">
        <v>0</v>
      </c>
    </row>
    <row r="145" spans="1:21" s="6" customFormat="1" ht="33.75" customHeight="1">
      <c r="A145" s="8" t="s">
        <v>252</v>
      </c>
      <c r="B145" s="60" t="s">
        <v>228</v>
      </c>
      <c r="C145" s="30">
        <v>41</v>
      </c>
      <c r="D145" s="31">
        <v>40901</v>
      </c>
      <c r="E145" s="32" t="s">
        <v>162</v>
      </c>
      <c r="F145" s="32" t="s">
        <v>163</v>
      </c>
      <c r="G145" s="7">
        <v>12</v>
      </c>
      <c r="H145" s="7">
        <v>12</v>
      </c>
      <c r="I145" s="10">
        <v>426.1</v>
      </c>
      <c r="J145" s="7">
        <v>8</v>
      </c>
      <c r="K145" s="7">
        <v>8</v>
      </c>
      <c r="L145" s="7">
        <v>0</v>
      </c>
      <c r="M145" s="10">
        <f>N145+O145</f>
        <v>396.07</v>
      </c>
      <c r="N145" s="5">
        <v>396.07</v>
      </c>
      <c r="O145" s="5">
        <v>0</v>
      </c>
      <c r="P145" s="10">
        <f>Q145+R145+S145+T145+U145</f>
        <v>11278960.000000002</v>
      </c>
      <c r="Q145" s="10">
        <v>10176208.14</v>
      </c>
      <c r="R145" s="10">
        <v>882201.48</v>
      </c>
      <c r="S145" s="10">
        <v>220550.38</v>
      </c>
      <c r="T145" s="5">
        <v>0</v>
      </c>
      <c r="U145" s="5">
        <v>0</v>
      </c>
    </row>
    <row r="146" spans="1:21" s="6" customFormat="1" ht="33.75" customHeight="1">
      <c r="A146" s="8" t="s">
        <v>247</v>
      </c>
      <c r="B146" s="60" t="s">
        <v>229</v>
      </c>
      <c r="C146" s="30">
        <v>40</v>
      </c>
      <c r="D146" s="31">
        <v>40897</v>
      </c>
      <c r="E146" s="32" t="s">
        <v>162</v>
      </c>
      <c r="F146" s="32" t="s">
        <v>163</v>
      </c>
      <c r="G146" s="7">
        <v>11</v>
      </c>
      <c r="H146" s="7">
        <v>11</v>
      </c>
      <c r="I146" s="10">
        <v>269.85</v>
      </c>
      <c r="J146" s="7">
        <v>8</v>
      </c>
      <c r="K146" s="7">
        <v>8</v>
      </c>
      <c r="L146" s="7">
        <v>0</v>
      </c>
      <c r="M146" s="10">
        <f>N146+O146</f>
        <v>269.85</v>
      </c>
      <c r="N146" s="5">
        <v>269.85</v>
      </c>
      <c r="O146" s="5">
        <v>0</v>
      </c>
      <c r="P146" s="10">
        <f>Q146+R146+S146+T146+U146</f>
        <v>8228920</v>
      </c>
      <c r="Q146" s="10">
        <v>6933243.54</v>
      </c>
      <c r="R146" s="10">
        <v>1036541.16</v>
      </c>
      <c r="S146" s="10">
        <v>259135.3</v>
      </c>
      <c r="T146" s="5">
        <v>0</v>
      </c>
      <c r="U146" s="5">
        <v>0</v>
      </c>
    </row>
    <row r="147" spans="1:21" s="6" customFormat="1" ht="45" customHeight="1">
      <c r="A147" s="89" t="s">
        <v>130</v>
      </c>
      <c r="B147" s="90"/>
      <c r="C147" s="8" t="s">
        <v>9</v>
      </c>
      <c r="D147" s="8" t="s">
        <v>9</v>
      </c>
      <c r="E147" s="8" t="s">
        <v>9</v>
      </c>
      <c r="F147" s="8" t="s">
        <v>9</v>
      </c>
      <c r="G147" s="9">
        <f aca="true" t="shared" si="28" ref="G147:S147">G148+G149+G150+G151+G152+G153</f>
        <v>39</v>
      </c>
      <c r="H147" s="9">
        <f t="shared" si="28"/>
        <v>39</v>
      </c>
      <c r="I147" s="10">
        <f t="shared" si="28"/>
        <v>1189.21</v>
      </c>
      <c r="J147" s="9">
        <f t="shared" si="28"/>
        <v>26</v>
      </c>
      <c r="K147" s="9">
        <f t="shared" si="28"/>
        <v>19</v>
      </c>
      <c r="L147" s="9">
        <f t="shared" si="28"/>
        <v>7</v>
      </c>
      <c r="M147" s="10">
        <f t="shared" si="28"/>
        <v>1021.57</v>
      </c>
      <c r="N147" s="10">
        <f t="shared" si="28"/>
        <v>705.78</v>
      </c>
      <c r="O147" s="10">
        <f t="shared" si="28"/>
        <v>315.79</v>
      </c>
      <c r="P147" s="10">
        <f t="shared" si="28"/>
        <v>32527442</v>
      </c>
      <c r="Q147" s="10">
        <f t="shared" si="28"/>
        <v>25951938.619999997</v>
      </c>
      <c r="R147" s="10">
        <f t="shared" si="28"/>
        <v>5260402.72</v>
      </c>
      <c r="S147" s="10">
        <f t="shared" si="28"/>
        <v>1315100.66</v>
      </c>
      <c r="T147" s="10">
        <v>0</v>
      </c>
      <c r="U147" s="10">
        <f>U148+U149+U150+U151+U152+U153</f>
        <v>0</v>
      </c>
    </row>
    <row r="148" spans="1:21" s="6" customFormat="1" ht="29.25" customHeight="1">
      <c r="A148" s="8" t="s">
        <v>264</v>
      </c>
      <c r="B148" s="60" t="s">
        <v>219</v>
      </c>
      <c r="C148" s="30">
        <v>19</v>
      </c>
      <c r="D148" s="31">
        <v>39377</v>
      </c>
      <c r="E148" s="32" t="s">
        <v>162</v>
      </c>
      <c r="F148" s="32" t="s">
        <v>163</v>
      </c>
      <c r="G148" s="7">
        <v>13</v>
      </c>
      <c r="H148" s="7">
        <v>13</v>
      </c>
      <c r="I148" s="5">
        <v>325.44</v>
      </c>
      <c r="J148" s="7">
        <v>7</v>
      </c>
      <c r="K148" s="7">
        <v>3</v>
      </c>
      <c r="L148" s="7">
        <v>4</v>
      </c>
      <c r="M148" s="10">
        <v>275.99</v>
      </c>
      <c r="N148" s="5">
        <v>115.9</v>
      </c>
      <c r="O148" s="5">
        <v>160.09</v>
      </c>
      <c r="P148" s="5">
        <f aca="true" t="shared" si="29" ref="P148:P153">Q148+R148+S148+T148+U148</f>
        <v>9109239.999999998</v>
      </c>
      <c r="Q148" s="10">
        <v>7090998.27</v>
      </c>
      <c r="R148" s="10">
        <v>1614593.38</v>
      </c>
      <c r="S148" s="10">
        <v>403648.35</v>
      </c>
      <c r="T148" s="5">
        <v>0</v>
      </c>
      <c r="U148" s="5">
        <v>0</v>
      </c>
    </row>
    <row r="149" spans="1:21" s="6" customFormat="1" ht="33.75" customHeight="1">
      <c r="A149" s="8" t="s">
        <v>265</v>
      </c>
      <c r="B149" s="60" t="s">
        <v>220</v>
      </c>
      <c r="C149" s="30">
        <v>24</v>
      </c>
      <c r="D149" s="31">
        <v>39421</v>
      </c>
      <c r="E149" s="32" t="s">
        <v>162</v>
      </c>
      <c r="F149" s="32" t="s">
        <v>163</v>
      </c>
      <c r="G149" s="7">
        <v>5</v>
      </c>
      <c r="H149" s="7">
        <v>5</v>
      </c>
      <c r="I149" s="5">
        <v>123.48</v>
      </c>
      <c r="J149" s="7">
        <v>5</v>
      </c>
      <c r="K149" s="7">
        <v>5</v>
      </c>
      <c r="L149" s="7">
        <v>0</v>
      </c>
      <c r="M149" s="10">
        <v>123.48</v>
      </c>
      <c r="N149" s="5">
        <v>123.48</v>
      </c>
      <c r="O149" s="5">
        <v>0</v>
      </c>
      <c r="P149" s="5">
        <f t="shared" si="29"/>
        <v>4396000</v>
      </c>
      <c r="Q149" s="10">
        <v>3172565.91</v>
      </c>
      <c r="R149" s="10">
        <v>978747.27</v>
      </c>
      <c r="S149" s="10">
        <v>244686.82</v>
      </c>
      <c r="T149" s="5">
        <v>0</v>
      </c>
      <c r="U149" s="5">
        <v>0</v>
      </c>
    </row>
    <row r="150" spans="1:21" s="6" customFormat="1" ht="29.25" customHeight="1">
      <c r="A150" s="8" t="s">
        <v>266</v>
      </c>
      <c r="B150" s="60" t="s">
        <v>221</v>
      </c>
      <c r="C150" s="30">
        <v>28</v>
      </c>
      <c r="D150" s="31">
        <v>39421</v>
      </c>
      <c r="E150" s="32" t="s">
        <v>162</v>
      </c>
      <c r="F150" s="32" t="s">
        <v>163</v>
      </c>
      <c r="G150" s="7">
        <v>3</v>
      </c>
      <c r="H150" s="7">
        <v>3</v>
      </c>
      <c r="I150" s="5">
        <v>104.45</v>
      </c>
      <c r="J150" s="7">
        <v>3</v>
      </c>
      <c r="K150" s="7">
        <v>3</v>
      </c>
      <c r="L150" s="7">
        <v>0</v>
      </c>
      <c r="M150" s="10">
        <v>104.45</v>
      </c>
      <c r="N150" s="5">
        <v>104.45</v>
      </c>
      <c r="O150" s="5">
        <v>0</v>
      </c>
      <c r="P150" s="5">
        <f t="shared" si="29"/>
        <v>3249801.9999999995</v>
      </c>
      <c r="Q150" s="10">
        <v>2683629.01</v>
      </c>
      <c r="R150" s="10">
        <v>452938.4</v>
      </c>
      <c r="S150" s="10">
        <v>113234.59</v>
      </c>
      <c r="T150" s="5">
        <v>0</v>
      </c>
      <c r="U150" s="5">
        <v>0</v>
      </c>
    </row>
    <row r="151" spans="1:21" s="6" customFormat="1" ht="33.75" customHeight="1">
      <c r="A151" s="8" t="s">
        <v>267</v>
      </c>
      <c r="B151" s="61" t="s">
        <v>224</v>
      </c>
      <c r="C151" s="30">
        <v>34</v>
      </c>
      <c r="D151" s="31">
        <v>39421</v>
      </c>
      <c r="E151" s="32" t="s">
        <v>162</v>
      </c>
      <c r="F151" s="32" t="s">
        <v>163</v>
      </c>
      <c r="G151" s="7">
        <v>12</v>
      </c>
      <c r="H151" s="7">
        <v>12</v>
      </c>
      <c r="I151" s="5">
        <v>426.8</v>
      </c>
      <c r="J151" s="7">
        <v>8</v>
      </c>
      <c r="K151" s="7">
        <v>6</v>
      </c>
      <c r="L151" s="7">
        <v>2</v>
      </c>
      <c r="M151" s="10">
        <v>426.8</v>
      </c>
      <c r="N151" s="5">
        <v>307.2</v>
      </c>
      <c r="O151" s="5">
        <v>119.6</v>
      </c>
      <c r="P151" s="5">
        <f t="shared" si="29"/>
        <v>12636400</v>
      </c>
      <c r="Q151" s="10">
        <v>10670540.58</v>
      </c>
      <c r="R151" s="10">
        <v>1572687.55</v>
      </c>
      <c r="S151" s="10">
        <v>393171.87</v>
      </c>
      <c r="T151" s="5">
        <v>0</v>
      </c>
      <c r="U151" s="5">
        <v>0</v>
      </c>
    </row>
    <row r="152" spans="1:21" s="6" customFormat="1" ht="30" customHeight="1">
      <c r="A152" s="8" t="s">
        <v>268</v>
      </c>
      <c r="B152" s="60" t="s">
        <v>222</v>
      </c>
      <c r="C152" s="30">
        <v>23</v>
      </c>
      <c r="D152" s="31">
        <v>39421</v>
      </c>
      <c r="E152" s="32" t="s">
        <v>162</v>
      </c>
      <c r="F152" s="32" t="s">
        <v>163</v>
      </c>
      <c r="G152" s="7">
        <v>2</v>
      </c>
      <c r="H152" s="7">
        <v>2</v>
      </c>
      <c r="I152" s="5">
        <v>126.34</v>
      </c>
      <c r="J152" s="7">
        <v>2</v>
      </c>
      <c r="K152" s="7">
        <v>2</v>
      </c>
      <c r="L152" s="7">
        <v>0</v>
      </c>
      <c r="M152" s="10">
        <v>54.75</v>
      </c>
      <c r="N152" s="5">
        <v>54.75</v>
      </c>
      <c r="O152" s="5">
        <v>0</v>
      </c>
      <c r="P152" s="5">
        <f t="shared" si="29"/>
        <v>1903999.9999999998</v>
      </c>
      <c r="Q152" s="10">
        <v>1406689.22</v>
      </c>
      <c r="R152" s="10">
        <v>397848.62</v>
      </c>
      <c r="S152" s="10">
        <v>99462.16</v>
      </c>
      <c r="T152" s="5">
        <v>0</v>
      </c>
      <c r="U152" s="5">
        <v>0</v>
      </c>
    </row>
    <row r="153" spans="1:21" s="6" customFormat="1" ht="29.25" customHeight="1">
      <c r="A153" s="8" t="s">
        <v>269</v>
      </c>
      <c r="B153" s="60" t="s">
        <v>223</v>
      </c>
      <c r="C153" s="30">
        <v>3</v>
      </c>
      <c r="D153" s="31">
        <v>39377</v>
      </c>
      <c r="E153" s="32" t="s">
        <v>162</v>
      </c>
      <c r="F153" s="32" t="s">
        <v>163</v>
      </c>
      <c r="G153" s="7">
        <v>4</v>
      </c>
      <c r="H153" s="7">
        <v>4</v>
      </c>
      <c r="I153" s="5">
        <v>82.7</v>
      </c>
      <c r="J153" s="7">
        <v>1</v>
      </c>
      <c r="K153" s="7">
        <v>0</v>
      </c>
      <c r="L153" s="7">
        <v>1</v>
      </c>
      <c r="M153" s="10">
        <v>36.1</v>
      </c>
      <c r="N153" s="5">
        <v>0</v>
      </c>
      <c r="O153" s="5">
        <v>36.1</v>
      </c>
      <c r="P153" s="5">
        <f t="shared" si="29"/>
        <v>1232000</v>
      </c>
      <c r="Q153" s="10">
        <v>927515.63</v>
      </c>
      <c r="R153" s="10">
        <v>243587.5</v>
      </c>
      <c r="S153" s="10">
        <v>60896.87</v>
      </c>
      <c r="T153" s="5">
        <v>0</v>
      </c>
      <c r="U153" s="5">
        <v>0</v>
      </c>
    </row>
    <row r="154" spans="1:21" s="6" customFormat="1" ht="45" customHeight="1">
      <c r="A154" s="89" t="s">
        <v>328</v>
      </c>
      <c r="B154" s="90"/>
      <c r="C154" s="8" t="s">
        <v>9</v>
      </c>
      <c r="D154" s="8" t="s">
        <v>9</v>
      </c>
      <c r="E154" s="8" t="s">
        <v>9</v>
      </c>
      <c r="F154" s="8" t="s">
        <v>9</v>
      </c>
      <c r="G154" s="7">
        <f aca="true" t="shared" si="30" ref="G154:U154">G155+G156</f>
        <v>47</v>
      </c>
      <c r="H154" s="7">
        <f t="shared" si="30"/>
        <v>47</v>
      </c>
      <c r="I154" s="5">
        <f t="shared" si="30"/>
        <v>454.28</v>
      </c>
      <c r="J154" s="7">
        <f t="shared" si="30"/>
        <v>18</v>
      </c>
      <c r="K154" s="7">
        <f t="shared" si="30"/>
        <v>9</v>
      </c>
      <c r="L154" s="7">
        <f t="shared" si="30"/>
        <v>9</v>
      </c>
      <c r="M154" s="5">
        <f t="shared" si="30"/>
        <v>452.59</v>
      </c>
      <c r="N154" s="5">
        <f t="shared" si="30"/>
        <v>257.73</v>
      </c>
      <c r="O154" s="5">
        <f t="shared" si="30"/>
        <v>194.85999999999999</v>
      </c>
      <c r="P154" s="10">
        <f t="shared" si="30"/>
        <v>20414800</v>
      </c>
      <c r="Q154" s="5">
        <f t="shared" si="30"/>
        <v>11628373.88</v>
      </c>
      <c r="R154" s="10">
        <f t="shared" si="30"/>
        <v>7029140.89</v>
      </c>
      <c r="S154" s="10">
        <f t="shared" si="30"/>
        <v>1757285.23</v>
      </c>
      <c r="T154" s="5">
        <f t="shared" si="30"/>
        <v>0</v>
      </c>
      <c r="U154" s="5">
        <f t="shared" si="30"/>
        <v>0</v>
      </c>
    </row>
    <row r="155" spans="1:21" s="6" customFormat="1" ht="29.25" customHeight="1">
      <c r="A155" s="8" t="s">
        <v>270</v>
      </c>
      <c r="B155" s="60" t="s">
        <v>226</v>
      </c>
      <c r="C155" s="30">
        <v>62</v>
      </c>
      <c r="D155" s="31">
        <v>40661</v>
      </c>
      <c r="E155" s="32" t="s">
        <v>162</v>
      </c>
      <c r="F155" s="32" t="s">
        <v>163</v>
      </c>
      <c r="G155" s="7">
        <v>40</v>
      </c>
      <c r="H155" s="7">
        <v>40</v>
      </c>
      <c r="I155" s="5">
        <v>364.08</v>
      </c>
      <c r="J155" s="7">
        <v>15</v>
      </c>
      <c r="K155" s="7">
        <v>7</v>
      </c>
      <c r="L155" s="7">
        <v>8</v>
      </c>
      <c r="M155" s="10">
        <v>362.39</v>
      </c>
      <c r="N155" s="5">
        <v>198.19</v>
      </c>
      <c r="O155" s="5">
        <v>164.2</v>
      </c>
      <c r="P155" s="10">
        <f>Q155+R155+S155+T155+U155</f>
        <v>17116400</v>
      </c>
      <c r="Q155" s="10">
        <v>9310869.46</v>
      </c>
      <c r="R155" s="10">
        <v>6244424.43</v>
      </c>
      <c r="S155" s="10">
        <v>1561106.11</v>
      </c>
      <c r="T155" s="5">
        <v>0</v>
      </c>
      <c r="U155" s="5">
        <v>0</v>
      </c>
    </row>
    <row r="156" spans="1:21" s="6" customFormat="1" ht="30" customHeight="1">
      <c r="A156" s="8" t="s">
        <v>271</v>
      </c>
      <c r="B156" s="60" t="s">
        <v>320</v>
      </c>
      <c r="C156" s="30">
        <v>20</v>
      </c>
      <c r="D156" s="31">
        <v>40500</v>
      </c>
      <c r="E156" s="32" t="s">
        <v>162</v>
      </c>
      <c r="F156" s="32" t="s">
        <v>163</v>
      </c>
      <c r="G156" s="7">
        <v>7</v>
      </c>
      <c r="H156" s="7">
        <v>7</v>
      </c>
      <c r="I156" s="5">
        <v>90.2</v>
      </c>
      <c r="J156" s="7">
        <v>3</v>
      </c>
      <c r="K156" s="7">
        <v>2</v>
      </c>
      <c r="L156" s="7">
        <v>1</v>
      </c>
      <c r="M156" s="10">
        <f>N156+O156</f>
        <v>90.2</v>
      </c>
      <c r="N156" s="5">
        <v>59.54</v>
      </c>
      <c r="O156" s="5">
        <v>30.66</v>
      </c>
      <c r="P156" s="10">
        <f>Q156+R156+S156+T156+U156</f>
        <v>3298400</v>
      </c>
      <c r="Q156" s="10">
        <v>2317504.42</v>
      </c>
      <c r="R156" s="10">
        <v>784716.46</v>
      </c>
      <c r="S156" s="10">
        <v>196179.12</v>
      </c>
      <c r="T156" s="5">
        <v>0</v>
      </c>
      <c r="U156" s="5">
        <v>0</v>
      </c>
    </row>
    <row r="157" spans="1:21" s="6" customFormat="1" ht="33.75" customHeight="1">
      <c r="A157" s="89" t="s">
        <v>207</v>
      </c>
      <c r="B157" s="90"/>
      <c r="C157" s="8" t="s">
        <v>9</v>
      </c>
      <c r="D157" s="8" t="s">
        <v>9</v>
      </c>
      <c r="E157" s="8" t="s">
        <v>9</v>
      </c>
      <c r="F157" s="8" t="s">
        <v>9</v>
      </c>
      <c r="G157" s="9">
        <f>G158+G159+G160+G161+G162+G163+G164</f>
        <v>102</v>
      </c>
      <c r="H157" s="9">
        <f>H158+H159+H160+H161+H162+H163+H164</f>
        <v>102</v>
      </c>
      <c r="I157" s="10">
        <f>I158+I159+I160+I161+I162+I163+I164</f>
        <v>1544.48</v>
      </c>
      <c r="J157" s="9">
        <f aca="true" t="shared" si="31" ref="J157:U157">J158+J159+J160+J161+J162+J163+J164</f>
        <v>38</v>
      </c>
      <c r="K157" s="9">
        <f t="shared" si="31"/>
        <v>19</v>
      </c>
      <c r="L157" s="9">
        <f t="shared" si="31"/>
        <v>19</v>
      </c>
      <c r="M157" s="10">
        <f t="shared" si="31"/>
        <v>1362.2700000000002</v>
      </c>
      <c r="N157" s="10">
        <f t="shared" si="31"/>
        <v>600.6700000000001</v>
      </c>
      <c r="O157" s="10">
        <f t="shared" si="31"/>
        <v>761.6</v>
      </c>
      <c r="P157" s="10">
        <f t="shared" si="31"/>
        <v>59146220</v>
      </c>
      <c r="Q157" s="10">
        <f t="shared" si="31"/>
        <v>35000739.93</v>
      </c>
      <c r="R157" s="10">
        <f t="shared" si="31"/>
        <v>12072740.030000001</v>
      </c>
      <c r="S157" s="10">
        <f t="shared" si="31"/>
        <v>12072740.040000001</v>
      </c>
      <c r="T157" s="10">
        <f t="shared" si="31"/>
        <v>0</v>
      </c>
      <c r="U157" s="10">
        <f t="shared" si="31"/>
        <v>0</v>
      </c>
    </row>
    <row r="158" spans="1:21" s="6" customFormat="1" ht="29.25" customHeight="1">
      <c r="A158" s="8" t="s">
        <v>272</v>
      </c>
      <c r="B158" s="60" t="s">
        <v>148</v>
      </c>
      <c r="C158" s="30" t="s">
        <v>93</v>
      </c>
      <c r="D158" s="31">
        <v>39294</v>
      </c>
      <c r="E158" s="32" t="s">
        <v>162</v>
      </c>
      <c r="F158" s="32" t="s">
        <v>163</v>
      </c>
      <c r="G158" s="7">
        <v>3</v>
      </c>
      <c r="H158" s="7">
        <v>3</v>
      </c>
      <c r="I158" s="5">
        <v>102.3</v>
      </c>
      <c r="J158" s="7">
        <f>K158+L158</f>
        <v>3</v>
      </c>
      <c r="K158" s="7">
        <v>2</v>
      </c>
      <c r="L158" s="7">
        <v>1</v>
      </c>
      <c r="M158" s="10">
        <f>N158+O158</f>
        <v>102.30000000000001</v>
      </c>
      <c r="N158" s="5">
        <v>77.34</v>
      </c>
      <c r="O158" s="5">
        <v>24.96</v>
      </c>
      <c r="P158" s="10">
        <f>Q158+R158+S158+T158+U158</f>
        <v>4418820</v>
      </c>
      <c r="Q158" s="10">
        <v>2628389.16</v>
      </c>
      <c r="R158" s="10">
        <v>895215.42</v>
      </c>
      <c r="S158" s="10">
        <v>895215.42</v>
      </c>
      <c r="T158" s="5">
        <v>0</v>
      </c>
      <c r="U158" s="5">
        <v>0</v>
      </c>
    </row>
    <row r="159" spans="1:21" s="6" customFormat="1" ht="33.75" customHeight="1">
      <c r="A159" s="8" t="s">
        <v>273</v>
      </c>
      <c r="B159" s="60" t="s">
        <v>150</v>
      </c>
      <c r="C159" s="62" t="s">
        <v>176</v>
      </c>
      <c r="D159" s="31">
        <v>40266</v>
      </c>
      <c r="E159" s="32" t="s">
        <v>162</v>
      </c>
      <c r="F159" s="32" t="s">
        <v>163</v>
      </c>
      <c r="G159" s="7">
        <v>11</v>
      </c>
      <c r="H159" s="7">
        <v>11</v>
      </c>
      <c r="I159" s="5">
        <v>148.32</v>
      </c>
      <c r="J159" s="7">
        <f aca="true" t="shared" si="32" ref="J159:J164">K159+L159</f>
        <v>6</v>
      </c>
      <c r="K159" s="7">
        <v>4</v>
      </c>
      <c r="L159" s="7">
        <v>2</v>
      </c>
      <c r="M159" s="10">
        <f aca="true" t="shared" si="33" ref="M159:M164">N159+O159</f>
        <v>148.32</v>
      </c>
      <c r="N159" s="5">
        <v>96.5</v>
      </c>
      <c r="O159" s="5">
        <v>51.82</v>
      </c>
      <c r="P159" s="10">
        <f aca="true" t="shared" si="34" ref="P159:P164">Q159+R159+S159+T159+U159</f>
        <v>7227500</v>
      </c>
      <c r="Q159" s="10">
        <v>3810778.88</v>
      </c>
      <c r="R159" s="10">
        <v>1708360.56</v>
      </c>
      <c r="S159" s="10">
        <v>1708360.56</v>
      </c>
      <c r="T159" s="5">
        <v>0</v>
      </c>
      <c r="U159" s="5">
        <v>0</v>
      </c>
    </row>
    <row r="160" spans="1:21" s="6" customFormat="1" ht="33.75" customHeight="1">
      <c r="A160" s="8" t="s">
        <v>274</v>
      </c>
      <c r="B160" s="60" t="s">
        <v>132</v>
      </c>
      <c r="C160" s="30" t="s">
        <v>158</v>
      </c>
      <c r="D160" s="31">
        <v>40536</v>
      </c>
      <c r="E160" s="32" t="s">
        <v>162</v>
      </c>
      <c r="F160" s="32" t="s">
        <v>163</v>
      </c>
      <c r="G160" s="7">
        <v>28</v>
      </c>
      <c r="H160" s="7">
        <v>28</v>
      </c>
      <c r="I160" s="5">
        <v>285.38</v>
      </c>
      <c r="J160" s="7">
        <f t="shared" si="32"/>
        <v>9</v>
      </c>
      <c r="K160" s="7">
        <v>7</v>
      </c>
      <c r="L160" s="7">
        <v>2</v>
      </c>
      <c r="M160" s="10">
        <f t="shared" si="33"/>
        <v>285.38</v>
      </c>
      <c r="N160" s="5">
        <v>215.46</v>
      </c>
      <c r="O160" s="5">
        <v>69.92</v>
      </c>
      <c r="P160" s="10">
        <f t="shared" si="34"/>
        <v>12281500</v>
      </c>
      <c r="Q160" s="10">
        <v>7332255.1</v>
      </c>
      <c r="R160" s="10">
        <v>2474622.45</v>
      </c>
      <c r="S160" s="10">
        <v>2474622.45</v>
      </c>
      <c r="T160" s="5">
        <v>0</v>
      </c>
      <c r="U160" s="5">
        <v>0</v>
      </c>
    </row>
    <row r="161" spans="1:21" s="6" customFormat="1" ht="33.75" customHeight="1">
      <c r="A161" s="8" t="s">
        <v>275</v>
      </c>
      <c r="B161" s="60" t="s">
        <v>133</v>
      </c>
      <c r="C161" s="30">
        <v>17</v>
      </c>
      <c r="D161" s="31">
        <v>40235</v>
      </c>
      <c r="E161" s="32" t="s">
        <v>162</v>
      </c>
      <c r="F161" s="32" t="s">
        <v>163</v>
      </c>
      <c r="G161" s="7">
        <v>26</v>
      </c>
      <c r="H161" s="7">
        <v>26</v>
      </c>
      <c r="I161" s="5">
        <v>272.37</v>
      </c>
      <c r="J161" s="7">
        <f t="shared" si="32"/>
        <v>5</v>
      </c>
      <c r="K161" s="7">
        <v>1</v>
      </c>
      <c r="L161" s="7">
        <v>4</v>
      </c>
      <c r="M161" s="10">
        <f t="shared" si="33"/>
        <v>272.37</v>
      </c>
      <c r="N161" s="5">
        <v>75.7</v>
      </c>
      <c r="O161" s="5">
        <v>196.67</v>
      </c>
      <c r="P161" s="10">
        <f t="shared" si="34"/>
        <v>12149900</v>
      </c>
      <c r="Q161" s="10">
        <v>6997989.78</v>
      </c>
      <c r="R161" s="10">
        <v>2575955.11</v>
      </c>
      <c r="S161" s="10">
        <v>2575955.11</v>
      </c>
      <c r="T161" s="5">
        <v>0</v>
      </c>
      <c r="U161" s="5">
        <v>0</v>
      </c>
    </row>
    <row r="162" spans="1:21" s="6" customFormat="1" ht="33.75" customHeight="1">
      <c r="A162" s="8" t="s">
        <v>276</v>
      </c>
      <c r="B162" s="60" t="s">
        <v>151</v>
      </c>
      <c r="C162" s="30" t="s">
        <v>95</v>
      </c>
      <c r="D162" s="31">
        <v>39294</v>
      </c>
      <c r="E162" s="32" t="s">
        <v>162</v>
      </c>
      <c r="F162" s="32" t="s">
        <v>163</v>
      </c>
      <c r="G162" s="7">
        <v>15</v>
      </c>
      <c r="H162" s="7">
        <v>15</v>
      </c>
      <c r="I162" s="5">
        <v>178.05</v>
      </c>
      <c r="J162" s="7">
        <f t="shared" si="32"/>
        <v>6</v>
      </c>
      <c r="K162" s="7">
        <v>2</v>
      </c>
      <c r="L162" s="7">
        <v>4</v>
      </c>
      <c r="M162" s="10">
        <f t="shared" si="33"/>
        <v>178.05</v>
      </c>
      <c r="N162" s="5">
        <v>60.47</v>
      </c>
      <c r="O162" s="5">
        <v>117.58</v>
      </c>
      <c r="P162" s="5">
        <f t="shared" si="34"/>
        <v>7983500</v>
      </c>
      <c r="Q162" s="10">
        <v>4574630.4</v>
      </c>
      <c r="R162" s="10">
        <v>1704434.8</v>
      </c>
      <c r="S162" s="10">
        <v>1704434.8</v>
      </c>
      <c r="T162" s="5">
        <v>0</v>
      </c>
      <c r="U162" s="5">
        <v>0</v>
      </c>
    </row>
    <row r="163" spans="1:21" s="6" customFormat="1" ht="33.75" customHeight="1">
      <c r="A163" s="8" t="s">
        <v>277</v>
      </c>
      <c r="B163" s="60" t="s">
        <v>141</v>
      </c>
      <c r="C163" s="30">
        <v>35</v>
      </c>
      <c r="D163" s="31">
        <v>39274</v>
      </c>
      <c r="E163" s="32" t="s">
        <v>162</v>
      </c>
      <c r="F163" s="32" t="s">
        <v>163</v>
      </c>
      <c r="G163" s="7">
        <v>15</v>
      </c>
      <c r="H163" s="7">
        <v>15</v>
      </c>
      <c r="I163" s="5">
        <v>462.78</v>
      </c>
      <c r="J163" s="7">
        <f t="shared" si="32"/>
        <v>6</v>
      </c>
      <c r="K163" s="7">
        <v>1</v>
      </c>
      <c r="L163" s="7">
        <v>5</v>
      </c>
      <c r="M163" s="10">
        <f t="shared" si="33"/>
        <v>308.45</v>
      </c>
      <c r="N163" s="5">
        <v>35.46</v>
      </c>
      <c r="O163" s="5">
        <v>272.99</v>
      </c>
      <c r="P163" s="10">
        <f t="shared" si="34"/>
        <v>11560500</v>
      </c>
      <c r="Q163" s="10">
        <v>7924991.54</v>
      </c>
      <c r="R163" s="10">
        <v>1817754.23</v>
      </c>
      <c r="S163" s="10">
        <v>1817754.23</v>
      </c>
      <c r="T163" s="5">
        <v>0</v>
      </c>
      <c r="U163" s="5">
        <v>0</v>
      </c>
    </row>
    <row r="164" spans="1:21" s="6" customFormat="1" ht="33.75" customHeight="1">
      <c r="A164" s="8" t="s">
        <v>278</v>
      </c>
      <c r="B164" s="60" t="s">
        <v>155</v>
      </c>
      <c r="C164" s="62" t="s">
        <v>175</v>
      </c>
      <c r="D164" s="31">
        <v>40581</v>
      </c>
      <c r="E164" s="32" t="s">
        <v>162</v>
      </c>
      <c r="F164" s="32" t="s">
        <v>163</v>
      </c>
      <c r="G164" s="7">
        <v>4</v>
      </c>
      <c r="H164" s="7">
        <v>4</v>
      </c>
      <c r="I164" s="5">
        <v>95.28</v>
      </c>
      <c r="J164" s="7">
        <f t="shared" si="32"/>
        <v>3</v>
      </c>
      <c r="K164" s="7">
        <v>2</v>
      </c>
      <c r="L164" s="7">
        <v>1</v>
      </c>
      <c r="M164" s="10">
        <f t="shared" si="33"/>
        <v>67.4</v>
      </c>
      <c r="N164" s="5">
        <v>39.74</v>
      </c>
      <c r="O164" s="5">
        <v>27.66</v>
      </c>
      <c r="P164" s="10">
        <f t="shared" si="34"/>
        <v>3524500</v>
      </c>
      <c r="Q164" s="10">
        <v>1731705.07</v>
      </c>
      <c r="R164" s="10">
        <v>896397.46</v>
      </c>
      <c r="S164" s="10">
        <v>896397.47</v>
      </c>
      <c r="T164" s="5">
        <v>0</v>
      </c>
      <c r="U164" s="5">
        <v>0</v>
      </c>
    </row>
    <row r="165" spans="1:21" s="6" customFormat="1" ht="33.75" customHeight="1">
      <c r="A165" s="89" t="s">
        <v>227</v>
      </c>
      <c r="B165" s="90"/>
      <c r="C165" s="8" t="s">
        <v>9</v>
      </c>
      <c r="D165" s="8" t="s">
        <v>9</v>
      </c>
      <c r="E165" s="8" t="s">
        <v>9</v>
      </c>
      <c r="F165" s="8" t="s">
        <v>9</v>
      </c>
      <c r="G165" s="7">
        <f>G166+G167+G168+G169+G170+G171+G172+G173</f>
        <v>195</v>
      </c>
      <c r="H165" s="7">
        <f aca="true" t="shared" si="35" ref="H165:S165">H166+H167+H168+H169+H170+H171+H172+H173</f>
        <v>195</v>
      </c>
      <c r="I165" s="5">
        <f t="shared" si="35"/>
        <v>3575.2400000000002</v>
      </c>
      <c r="J165" s="7">
        <f t="shared" si="35"/>
        <v>85</v>
      </c>
      <c r="K165" s="7">
        <f t="shared" si="35"/>
        <v>64</v>
      </c>
      <c r="L165" s="7">
        <f t="shared" si="35"/>
        <v>21</v>
      </c>
      <c r="M165" s="5">
        <f t="shared" si="35"/>
        <v>3575.2400000000002</v>
      </c>
      <c r="N165" s="5">
        <f t="shared" si="35"/>
        <v>2741.9399999999996</v>
      </c>
      <c r="O165" s="5">
        <f t="shared" si="35"/>
        <v>833.3</v>
      </c>
      <c r="P165" s="5">
        <f>P166+P167+P168+P169+P170+P171+P172+P173</f>
        <v>117947568.1</v>
      </c>
      <c r="Q165" s="5">
        <f t="shared" si="35"/>
        <v>91858475.51000002</v>
      </c>
      <c r="R165" s="10">
        <f t="shared" si="35"/>
        <v>19814759.33</v>
      </c>
      <c r="S165" s="10">
        <f t="shared" si="35"/>
        <v>6274333.260000001</v>
      </c>
      <c r="T165" s="5">
        <v>0</v>
      </c>
      <c r="U165" s="5">
        <v>0</v>
      </c>
    </row>
    <row r="166" spans="1:21" s="6" customFormat="1" ht="33.75" customHeight="1">
      <c r="A166" s="8" t="s">
        <v>279</v>
      </c>
      <c r="B166" s="60" t="s">
        <v>83</v>
      </c>
      <c r="C166" s="30" t="s">
        <v>88</v>
      </c>
      <c r="D166" s="31">
        <v>40177</v>
      </c>
      <c r="E166" s="32" t="s">
        <v>162</v>
      </c>
      <c r="F166" s="32" t="s">
        <v>163</v>
      </c>
      <c r="G166" s="7">
        <v>20</v>
      </c>
      <c r="H166" s="7">
        <v>20</v>
      </c>
      <c r="I166" s="5">
        <v>388.15</v>
      </c>
      <c r="J166" s="7">
        <v>8</v>
      </c>
      <c r="K166" s="7">
        <v>8</v>
      </c>
      <c r="L166" s="7">
        <v>0</v>
      </c>
      <c r="M166" s="10">
        <v>388.15</v>
      </c>
      <c r="N166" s="5">
        <v>388.15</v>
      </c>
      <c r="O166" s="5">
        <v>0</v>
      </c>
      <c r="P166" s="5">
        <f>Q166+R166+S166+T166+U166</f>
        <v>12808652.849999998</v>
      </c>
      <c r="Q166" s="10">
        <v>9972719.95</v>
      </c>
      <c r="R166" s="10">
        <v>2153891.04</v>
      </c>
      <c r="S166" s="10">
        <v>682041.86</v>
      </c>
      <c r="T166" s="5">
        <v>0</v>
      </c>
      <c r="U166" s="5">
        <v>0</v>
      </c>
    </row>
    <row r="167" spans="1:21" s="6" customFormat="1" ht="33.75" customHeight="1">
      <c r="A167" s="8" t="s">
        <v>280</v>
      </c>
      <c r="B167" s="60" t="s">
        <v>84</v>
      </c>
      <c r="C167" s="30" t="s">
        <v>88</v>
      </c>
      <c r="D167" s="31">
        <v>40177</v>
      </c>
      <c r="E167" s="32" t="s">
        <v>162</v>
      </c>
      <c r="F167" s="32" t="s">
        <v>163</v>
      </c>
      <c r="G167" s="7">
        <v>22</v>
      </c>
      <c r="H167" s="7">
        <v>22</v>
      </c>
      <c r="I167" s="5">
        <v>388.61</v>
      </c>
      <c r="J167" s="7">
        <v>9</v>
      </c>
      <c r="K167" s="7">
        <v>8</v>
      </c>
      <c r="L167" s="7">
        <v>1</v>
      </c>
      <c r="M167" s="10">
        <v>388.61</v>
      </c>
      <c r="N167" s="5">
        <v>372.59</v>
      </c>
      <c r="O167" s="5">
        <v>16.02</v>
      </c>
      <c r="P167" s="5">
        <f aca="true" t="shared" si="36" ref="P167:P173">Q167+R167+S167+T167+U167</f>
        <v>13561366.950000001</v>
      </c>
      <c r="Q167" s="10">
        <v>9984538.71</v>
      </c>
      <c r="R167" s="10">
        <v>2716601.05</v>
      </c>
      <c r="S167" s="10">
        <v>860227.19</v>
      </c>
      <c r="T167" s="5">
        <v>0</v>
      </c>
      <c r="U167" s="5">
        <v>0</v>
      </c>
    </row>
    <row r="168" spans="1:21" s="6" customFormat="1" ht="33.75" customHeight="1">
      <c r="A168" s="8" t="s">
        <v>295</v>
      </c>
      <c r="B168" s="60" t="s">
        <v>85</v>
      </c>
      <c r="C168" s="30" t="s">
        <v>88</v>
      </c>
      <c r="D168" s="31">
        <v>40177</v>
      </c>
      <c r="E168" s="32" t="s">
        <v>162</v>
      </c>
      <c r="F168" s="32" t="s">
        <v>163</v>
      </c>
      <c r="G168" s="7">
        <v>22</v>
      </c>
      <c r="H168" s="7">
        <v>22</v>
      </c>
      <c r="I168" s="5">
        <v>388.35</v>
      </c>
      <c r="J168" s="7">
        <v>8</v>
      </c>
      <c r="K168" s="7">
        <v>8</v>
      </c>
      <c r="L168" s="7">
        <v>0</v>
      </c>
      <c r="M168" s="10">
        <v>388.35</v>
      </c>
      <c r="N168" s="5">
        <v>388.35</v>
      </c>
      <c r="O168" s="5">
        <v>0</v>
      </c>
      <c r="P168" s="5">
        <f t="shared" si="36"/>
        <v>12758279.4</v>
      </c>
      <c r="Q168" s="10">
        <v>9977858.54</v>
      </c>
      <c r="R168" s="10">
        <v>2111729.64</v>
      </c>
      <c r="S168" s="10">
        <v>668691.22</v>
      </c>
      <c r="T168" s="5">
        <v>0</v>
      </c>
      <c r="U168" s="5">
        <v>0</v>
      </c>
    </row>
    <row r="169" spans="1:21" s="6" customFormat="1" ht="33.75" customHeight="1">
      <c r="A169" s="8" t="s">
        <v>296</v>
      </c>
      <c r="B169" s="60" t="s">
        <v>91</v>
      </c>
      <c r="C169" s="30" t="s">
        <v>88</v>
      </c>
      <c r="D169" s="31">
        <v>40177</v>
      </c>
      <c r="E169" s="32" t="s">
        <v>162</v>
      </c>
      <c r="F169" s="32" t="s">
        <v>163</v>
      </c>
      <c r="G169" s="7">
        <v>49</v>
      </c>
      <c r="H169" s="7">
        <v>49</v>
      </c>
      <c r="I169" s="5">
        <v>920.42</v>
      </c>
      <c r="J169" s="7">
        <v>24</v>
      </c>
      <c r="K169" s="7">
        <v>22</v>
      </c>
      <c r="L169" s="7">
        <v>2</v>
      </c>
      <c r="M169" s="10">
        <v>920.42</v>
      </c>
      <c r="N169" s="5">
        <v>838.79</v>
      </c>
      <c r="O169" s="5">
        <v>81.63</v>
      </c>
      <c r="P169" s="5">
        <f t="shared" si="36"/>
        <v>32133769.2</v>
      </c>
      <c r="Q169" s="10">
        <v>23648308.38</v>
      </c>
      <c r="R169" s="10">
        <v>6444707.5</v>
      </c>
      <c r="S169" s="10">
        <v>2040753.32</v>
      </c>
      <c r="T169" s="5">
        <v>0</v>
      </c>
      <c r="U169" s="5">
        <v>0</v>
      </c>
    </row>
    <row r="170" spans="1:21" s="6" customFormat="1" ht="33.75" customHeight="1">
      <c r="A170" s="8" t="s">
        <v>297</v>
      </c>
      <c r="B170" s="60" t="s">
        <v>92</v>
      </c>
      <c r="C170" s="30" t="s">
        <v>88</v>
      </c>
      <c r="D170" s="31">
        <v>40177</v>
      </c>
      <c r="E170" s="32" t="s">
        <v>162</v>
      </c>
      <c r="F170" s="32" t="s">
        <v>163</v>
      </c>
      <c r="G170" s="7">
        <v>22</v>
      </c>
      <c r="H170" s="7">
        <v>22</v>
      </c>
      <c r="I170" s="5">
        <v>391.25</v>
      </c>
      <c r="J170" s="7">
        <v>9</v>
      </c>
      <c r="K170" s="7">
        <v>5</v>
      </c>
      <c r="L170" s="7">
        <v>4</v>
      </c>
      <c r="M170" s="10">
        <v>391.25</v>
      </c>
      <c r="N170" s="5">
        <v>204.63</v>
      </c>
      <c r="O170" s="5">
        <v>186.62</v>
      </c>
      <c r="P170" s="5">
        <f t="shared" si="36"/>
        <v>13309499.700000001</v>
      </c>
      <c r="Q170" s="10">
        <v>10052368.09</v>
      </c>
      <c r="R170" s="10">
        <v>2473791.46</v>
      </c>
      <c r="S170" s="10">
        <v>783340.15</v>
      </c>
      <c r="T170" s="5">
        <v>0</v>
      </c>
      <c r="U170" s="5">
        <v>0</v>
      </c>
    </row>
    <row r="171" spans="1:21" s="6" customFormat="1" ht="33.75" customHeight="1">
      <c r="A171" s="8" t="s">
        <v>298</v>
      </c>
      <c r="B171" s="60" t="s">
        <v>312</v>
      </c>
      <c r="C171" s="30" t="s">
        <v>88</v>
      </c>
      <c r="D171" s="31">
        <v>40177</v>
      </c>
      <c r="E171" s="32" t="s">
        <v>162</v>
      </c>
      <c r="F171" s="32" t="s">
        <v>163</v>
      </c>
      <c r="G171" s="7">
        <v>15</v>
      </c>
      <c r="H171" s="7">
        <v>15</v>
      </c>
      <c r="I171" s="5">
        <v>284.25</v>
      </c>
      <c r="J171" s="7">
        <v>8</v>
      </c>
      <c r="K171" s="7">
        <v>4</v>
      </c>
      <c r="L171" s="7">
        <v>4</v>
      </c>
      <c r="M171" s="10">
        <v>284.25</v>
      </c>
      <c r="N171" s="5">
        <v>153.7</v>
      </c>
      <c r="O171" s="5">
        <v>130.55</v>
      </c>
      <c r="P171" s="5">
        <f t="shared" si="36"/>
        <v>8204000</v>
      </c>
      <c r="Q171" s="10">
        <v>7303222.07</v>
      </c>
      <c r="R171" s="10">
        <v>684157.18</v>
      </c>
      <c r="S171" s="10">
        <v>216620.75</v>
      </c>
      <c r="T171" s="5">
        <v>0</v>
      </c>
      <c r="U171" s="5">
        <v>0</v>
      </c>
    </row>
    <row r="172" spans="1:21" s="6" customFormat="1" ht="33.75" customHeight="1">
      <c r="A172" s="8" t="s">
        <v>290</v>
      </c>
      <c r="B172" s="60" t="s">
        <v>313</v>
      </c>
      <c r="C172" s="30" t="s">
        <v>88</v>
      </c>
      <c r="D172" s="31">
        <v>40177</v>
      </c>
      <c r="E172" s="32" t="s">
        <v>162</v>
      </c>
      <c r="F172" s="32" t="s">
        <v>163</v>
      </c>
      <c r="G172" s="7">
        <v>26</v>
      </c>
      <c r="H172" s="7">
        <v>26</v>
      </c>
      <c r="I172" s="5">
        <v>404.73</v>
      </c>
      <c r="J172" s="7">
        <v>10</v>
      </c>
      <c r="K172" s="7">
        <v>4</v>
      </c>
      <c r="L172" s="7">
        <v>6</v>
      </c>
      <c r="M172" s="10">
        <v>404.73</v>
      </c>
      <c r="N172" s="5">
        <v>158.99</v>
      </c>
      <c r="O172" s="5">
        <v>245.74</v>
      </c>
      <c r="P172" s="5">
        <f t="shared" si="36"/>
        <v>12768000</v>
      </c>
      <c r="Q172" s="10">
        <v>10398709.12</v>
      </c>
      <c r="R172" s="10">
        <v>1799519.4</v>
      </c>
      <c r="S172" s="10">
        <v>569771.48</v>
      </c>
      <c r="T172" s="5">
        <v>0</v>
      </c>
      <c r="U172" s="5">
        <v>0</v>
      </c>
    </row>
    <row r="173" spans="1:21" s="6" customFormat="1" ht="33.75" customHeight="1">
      <c r="A173" s="34" t="s">
        <v>291</v>
      </c>
      <c r="B173" s="60" t="s">
        <v>314</v>
      </c>
      <c r="C173" s="30" t="s">
        <v>88</v>
      </c>
      <c r="D173" s="31">
        <v>40177</v>
      </c>
      <c r="E173" s="32" t="s">
        <v>162</v>
      </c>
      <c r="F173" s="32" t="s">
        <v>163</v>
      </c>
      <c r="G173" s="7">
        <v>19</v>
      </c>
      <c r="H173" s="7">
        <v>19</v>
      </c>
      <c r="I173" s="5">
        <v>409.48</v>
      </c>
      <c r="J173" s="7">
        <v>9</v>
      </c>
      <c r="K173" s="7">
        <v>5</v>
      </c>
      <c r="L173" s="7">
        <v>4</v>
      </c>
      <c r="M173" s="10">
        <v>409.48</v>
      </c>
      <c r="N173" s="5">
        <v>236.74</v>
      </c>
      <c r="O173" s="5">
        <v>172.74</v>
      </c>
      <c r="P173" s="5">
        <f t="shared" si="36"/>
        <v>12404000</v>
      </c>
      <c r="Q173" s="10">
        <v>10520750.65</v>
      </c>
      <c r="R173" s="10">
        <v>1430362.06</v>
      </c>
      <c r="S173" s="10">
        <v>452887.29</v>
      </c>
      <c r="T173" s="5">
        <v>0</v>
      </c>
      <c r="U173" s="5">
        <v>0</v>
      </c>
    </row>
    <row r="174" spans="1:21" s="6" customFormat="1" ht="33.75" customHeight="1">
      <c r="A174" s="91" t="s">
        <v>236</v>
      </c>
      <c r="B174" s="88"/>
      <c r="C174" s="8" t="s">
        <v>9</v>
      </c>
      <c r="D174" s="8" t="s">
        <v>9</v>
      </c>
      <c r="E174" s="8" t="s">
        <v>9</v>
      </c>
      <c r="F174" s="8" t="s">
        <v>9</v>
      </c>
      <c r="G174" s="7">
        <f>G175+G177+G180</f>
        <v>57</v>
      </c>
      <c r="H174" s="7">
        <f>H175+H177+H180</f>
        <v>57</v>
      </c>
      <c r="I174" s="5">
        <f>I175+I177+I180</f>
        <v>2196.8900000000003</v>
      </c>
      <c r="J174" s="7">
        <f aca="true" t="shared" si="37" ref="J174:U174">J175+J177+J180</f>
        <v>23</v>
      </c>
      <c r="K174" s="7">
        <f t="shared" si="37"/>
        <v>12</v>
      </c>
      <c r="L174" s="7">
        <f t="shared" si="37"/>
        <v>11</v>
      </c>
      <c r="M174" s="5">
        <f t="shared" si="37"/>
        <v>1126.54</v>
      </c>
      <c r="N174" s="5">
        <f t="shared" si="37"/>
        <v>414.74</v>
      </c>
      <c r="O174" s="5">
        <f t="shared" si="37"/>
        <v>711.8</v>
      </c>
      <c r="P174" s="5">
        <f t="shared" si="37"/>
        <v>26218360</v>
      </c>
      <c r="Q174" s="5">
        <f t="shared" si="37"/>
        <v>0</v>
      </c>
      <c r="R174" s="5">
        <f t="shared" si="37"/>
        <v>5333440</v>
      </c>
      <c r="S174" s="5">
        <f t="shared" si="37"/>
        <v>2595480</v>
      </c>
      <c r="T174" s="5">
        <f t="shared" si="37"/>
        <v>0</v>
      </c>
      <c r="U174" s="5">
        <f t="shared" si="37"/>
        <v>18289440</v>
      </c>
    </row>
    <row r="175" spans="1:21" s="6" customFormat="1" ht="45" customHeight="1">
      <c r="A175" s="89" t="s">
        <v>131</v>
      </c>
      <c r="B175" s="111"/>
      <c r="C175" s="8" t="s">
        <v>9</v>
      </c>
      <c r="D175" s="8" t="s">
        <v>9</v>
      </c>
      <c r="E175" s="8" t="s">
        <v>9</v>
      </c>
      <c r="F175" s="8" t="s">
        <v>9</v>
      </c>
      <c r="G175" s="7">
        <v>16</v>
      </c>
      <c r="H175" s="7">
        <v>16</v>
      </c>
      <c r="I175" s="5">
        <v>196.86</v>
      </c>
      <c r="J175" s="7">
        <v>5</v>
      </c>
      <c r="K175" s="7">
        <v>1</v>
      </c>
      <c r="L175" s="7">
        <v>4</v>
      </c>
      <c r="M175" s="10">
        <v>196.86</v>
      </c>
      <c r="N175" s="5">
        <v>35.86</v>
      </c>
      <c r="O175" s="5">
        <v>161</v>
      </c>
      <c r="P175" s="10">
        <f>P176</f>
        <v>6666800</v>
      </c>
      <c r="Q175" s="5">
        <f>Q176</f>
        <v>0</v>
      </c>
      <c r="R175" s="10">
        <f>R176</f>
        <v>5333440</v>
      </c>
      <c r="S175" s="10">
        <f>S176</f>
        <v>1333360</v>
      </c>
      <c r="T175" s="5">
        <v>0</v>
      </c>
      <c r="U175" s="5">
        <v>0</v>
      </c>
    </row>
    <row r="176" spans="1:21" s="6" customFormat="1" ht="30" customHeight="1">
      <c r="A176" s="8" t="s">
        <v>292</v>
      </c>
      <c r="B176" s="60" t="s">
        <v>289</v>
      </c>
      <c r="C176" s="35" t="s">
        <v>56</v>
      </c>
      <c r="D176" s="31">
        <v>40247</v>
      </c>
      <c r="E176" s="32" t="s">
        <v>162</v>
      </c>
      <c r="F176" s="32" t="s">
        <v>163</v>
      </c>
      <c r="G176" s="7">
        <v>16</v>
      </c>
      <c r="H176" s="7">
        <v>16</v>
      </c>
      <c r="I176" s="5">
        <v>196.86</v>
      </c>
      <c r="J176" s="7">
        <v>5</v>
      </c>
      <c r="K176" s="7">
        <v>1</v>
      </c>
      <c r="L176" s="7">
        <v>4</v>
      </c>
      <c r="M176" s="10">
        <v>196.86</v>
      </c>
      <c r="N176" s="5">
        <v>35.86</v>
      </c>
      <c r="O176" s="5">
        <v>161</v>
      </c>
      <c r="P176" s="10">
        <f>Q176+R176+S176+T176+U176</f>
        <v>6666800</v>
      </c>
      <c r="Q176" s="5">
        <v>0</v>
      </c>
      <c r="R176" s="10">
        <v>5333440</v>
      </c>
      <c r="S176" s="10">
        <v>1333360</v>
      </c>
      <c r="T176" s="5">
        <v>0</v>
      </c>
      <c r="U176" s="5">
        <v>0</v>
      </c>
    </row>
    <row r="177" spans="1:21" s="6" customFormat="1" ht="45.75" customHeight="1">
      <c r="A177" s="87" t="s">
        <v>130</v>
      </c>
      <c r="B177" s="88"/>
      <c r="C177" s="8" t="s">
        <v>9</v>
      </c>
      <c r="D177" s="8" t="s">
        <v>9</v>
      </c>
      <c r="E177" s="8" t="s">
        <v>9</v>
      </c>
      <c r="F177" s="8" t="s">
        <v>9</v>
      </c>
      <c r="G177" s="7">
        <v>39</v>
      </c>
      <c r="H177" s="7">
        <v>39</v>
      </c>
      <c r="I177" s="5">
        <v>886.88</v>
      </c>
      <c r="J177" s="7">
        <v>17</v>
      </c>
      <c r="K177" s="7">
        <v>11</v>
      </c>
      <c r="L177" s="7">
        <v>6</v>
      </c>
      <c r="M177" s="5">
        <v>886.88</v>
      </c>
      <c r="N177" s="5">
        <v>378.88</v>
      </c>
      <c r="O177" s="5">
        <v>508</v>
      </c>
      <c r="P177" s="5">
        <v>18289440</v>
      </c>
      <c r="Q177" s="5">
        <v>0</v>
      </c>
      <c r="R177" s="5">
        <v>0</v>
      </c>
      <c r="S177" s="5">
        <v>0</v>
      </c>
      <c r="T177" s="5">
        <v>0</v>
      </c>
      <c r="U177" s="5">
        <v>18289440</v>
      </c>
    </row>
    <row r="178" spans="1:21" s="6" customFormat="1" ht="31.5" customHeight="1">
      <c r="A178" s="8" t="s">
        <v>300</v>
      </c>
      <c r="B178" s="43" t="s">
        <v>234</v>
      </c>
      <c r="C178" s="30">
        <v>35</v>
      </c>
      <c r="D178" s="31">
        <v>39421</v>
      </c>
      <c r="E178" s="32" t="s">
        <v>162</v>
      </c>
      <c r="F178" s="32" t="s">
        <v>163</v>
      </c>
      <c r="G178" s="47">
        <v>14</v>
      </c>
      <c r="H178" s="7">
        <v>14</v>
      </c>
      <c r="I178" s="5">
        <v>479.4</v>
      </c>
      <c r="J178" s="7">
        <v>5</v>
      </c>
      <c r="K178" s="7">
        <v>0</v>
      </c>
      <c r="L178" s="7">
        <v>5</v>
      </c>
      <c r="M178" s="10">
        <v>479.4</v>
      </c>
      <c r="N178" s="5">
        <v>0</v>
      </c>
      <c r="O178" s="10">
        <v>479.4</v>
      </c>
      <c r="P178" s="5">
        <v>6880000</v>
      </c>
      <c r="Q178" s="5">
        <v>0</v>
      </c>
      <c r="R178" s="5">
        <v>0</v>
      </c>
      <c r="S178" s="5">
        <v>0</v>
      </c>
      <c r="T178" s="5">
        <v>0</v>
      </c>
      <c r="U178" s="5">
        <v>6880000</v>
      </c>
    </row>
    <row r="179" spans="1:21" s="6" customFormat="1" ht="29.25" customHeight="1">
      <c r="A179" s="8" t="s">
        <v>321</v>
      </c>
      <c r="B179" s="43" t="s">
        <v>235</v>
      </c>
      <c r="C179" s="30">
        <v>36</v>
      </c>
      <c r="D179" s="31">
        <v>39421</v>
      </c>
      <c r="E179" s="32" t="s">
        <v>162</v>
      </c>
      <c r="F179" s="32" t="s">
        <v>163</v>
      </c>
      <c r="G179" s="7">
        <v>25</v>
      </c>
      <c r="H179" s="7">
        <v>25</v>
      </c>
      <c r="I179" s="5">
        <v>407.48</v>
      </c>
      <c r="J179" s="7">
        <v>12</v>
      </c>
      <c r="K179" s="7">
        <v>10</v>
      </c>
      <c r="L179" s="7">
        <v>2</v>
      </c>
      <c r="M179" s="5">
        <v>407.48</v>
      </c>
      <c r="N179" s="5">
        <v>355.06</v>
      </c>
      <c r="O179" s="5">
        <v>52.42</v>
      </c>
      <c r="P179" s="5">
        <v>11409440</v>
      </c>
      <c r="Q179" s="10">
        <v>0</v>
      </c>
      <c r="R179" s="5">
        <v>0</v>
      </c>
      <c r="S179" s="5">
        <v>0</v>
      </c>
      <c r="T179" s="5">
        <v>0</v>
      </c>
      <c r="U179" s="5">
        <v>11409440</v>
      </c>
    </row>
    <row r="180" spans="1:21" s="6" customFormat="1" ht="33.75" customHeight="1">
      <c r="A180" s="89" t="s">
        <v>227</v>
      </c>
      <c r="B180" s="90"/>
      <c r="C180" s="8" t="s">
        <v>9</v>
      </c>
      <c r="D180" s="8" t="s">
        <v>9</v>
      </c>
      <c r="E180" s="8" t="s">
        <v>9</v>
      </c>
      <c r="F180" s="8" t="s">
        <v>9</v>
      </c>
      <c r="G180" s="7">
        <f aca="true" t="shared" si="38" ref="G180:S180">G181+G187+G188+G189+G190+G191+G192+G193</f>
        <v>2</v>
      </c>
      <c r="H180" s="7">
        <f t="shared" si="38"/>
        <v>2</v>
      </c>
      <c r="I180" s="5">
        <f t="shared" si="38"/>
        <v>1113.15</v>
      </c>
      <c r="J180" s="7">
        <f t="shared" si="38"/>
        <v>1</v>
      </c>
      <c r="K180" s="7">
        <f t="shared" si="38"/>
        <v>0</v>
      </c>
      <c r="L180" s="7">
        <f t="shared" si="38"/>
        <v>1</v>
      </c>
      <c r="M180" s="5">
        <f t="shared" si="38"/>
        <v>42.8</v>
      </c>
      <c r="N180" s="5">
        <f t="shared" si="38"/>
        <v>0</v>
      </c>
      <c r="O180" s="5">
        <f t="shared" si="38"/>
        <v>42.8</v>
      </c>
      <c r="P180" s="5">
        <f t="shared" si="38"/>
        <v>1262120</v>
      </c>
      <c r="Q180" s="5">
        <f t="shared" si="38"/>
        <v>0</v>
      </c>
      <c r="R180" s="5">
        <f t="shared" si="38"/>
        <v>0</v>
      </c>
      <c r="S180" s="5">
        <f t="shared" si="38"/>
        <v>1262120</v>
      </c>
      <c r="T180" s="5">
        <v>0</v>
      </c>
      <c r="U180" s="5">
        <v>0</v>
      </c>
    </row>
    <row r="181" spans="1:21" s="6" customFormat="1" ht="30" customHeight="1">
      <c r="A181" s="8" t="s">
        <v>323</v>
      </c>
      <c r="B181" s="64" t="s">
        <v>329</v>
      </c>
      <c r="C181" s="30">
        <v>1</v>
      </c>
      <c r="D181" s="31">
        <v>40177</v>
      </c>
      <c r="E181" s="32" t="s">
        <v>162</v>
      </c>
      <c r="F181" s="32" t="s">
        <v>163</v>
      </c>
      <c r="G181" s="7">
        <v>2</v>
      </c>
      <c r="H181" s="7">
        <v>2</v>
      </c>
      <c r="I181" s="5">
        <v>1113.15</v>
      </c>
      <c r="J181" s="7">
        <v>1</v>
      </c>
      <c r="K181" s="7">
        <v>0</v>
      </c>
      <c r="L181" s="7">
        <v>1</v>
      </c>
      <c r="M181" s="5">
        <v>42.8</v>
      </c>
      <c r="N181" s="5">
        <v>0</v>
      </c>
      <c r="O181" s="5">
        <v>42.8</v>
      </c>
      <c r="P181" s="5">
        <f>Q181+R181+S181+T181+U181</f>
        <v>1262120</v>
      </c>
      <c r="Q181" s="10">
        <v>0</v>
      </c>
      <c r="R181" s="5">
        <v>0</v>
      </c>
      <c r="S181" s="5">
        <v>1262120</v>
      </c>
      <c r="T181" s="5">
        <v>0</v>
      </c>
      <c r="U181" s="5">
        <v>0</v>
      </c>
    </row>
    <row r="182" spans="1:21" s="83" customFormat="1" ht="30" customHeight="1">
      <c r="A182" s="75"/>
      <c r="B182" s="76"/>
      <c r="C182" s="77"/>
      <c r="D182" s="78"/>
      <c r="E182" s="79"/>
      <c r="F182" s="79"/>
      <c r="G182" s="80"/>
      <c r="H182" s="80"/>
      <c r="I182" s="81"/>
      <c r="J182" s="80"/>
      <c r="K182" s="80"/>
      <c r="L182" s="80"/>
      <c r="M182" s="81"/>
      <c r="N182" s="81"/>
      <c r="O182" s="81"/>
      <c r="P182" s="81"/>
      <c r="Q182" s="82"/>
      <c r="R182" s="81"/>
      <c r="S182" s="81"/>
      <c r="T182" s="81"/>
      <c r="U182" s="81"/>
    </row>
    <row r="183" spans="1:21" s="83" customFormat="1" ht="30" customHeight="1">
      <c r="A183" s="65"/>
      <c r="B183" s="66"/>
      <c r="C183" s="67"/>
      <c r="D183" s="68"/>
      <c r="E183" s="69"/>
      <c r="F183" s="69"/>
      <c r="G183" s="55"/>
      <c r="H183" s="55"/>
      <c r="I183" s="56"/>
      <c r="J183" s="55"/>
      <c r="K183" s="55"/>
      <c r="L183" s="55"/>
      <c r="M183" s="56"/>
      <c r="N183" s="56"/>
      <c r="O183" s="56"/>
      <c r="P183" s="56"/>
      <c r="Q183" s="70"/>
      <c r="R183" s="56"/>
      <c r="S183" s="56"/>
      <c r="T183" s="56"/>
      <c r="U183" s="56"/>
    </row>
    <row r="184" spans="1:21" s="83" customFormat="1" ht="30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s="6" customFormat="1" ht="17.25" customHeight="1">
      <c r="A185" s="65"/>
      <c r="B185" s="66"/>
      <c r="C185" s="67"/>
      <c r="D185" s="68"/>
      <c r="E185" s="69"/>
      <c r="F185" s="69"/>
      <c r="G185" s="55"/>
      <c r="H185" s="55"/>
      <c r="I185" s="56"/>
      <c r="J185" s="55"/>
      <c r="K185" s="55"/>
      <c r="L185" s="55"/>
      <c r="M185" s="56" t="s">
        <v>331</v>
      </c>
      <c r="N185" s="56"/>
      <c r="O185" s="56"/>
      <c r="P185" s="56"/>
      <c r="Q185" s="70"/>
      <c r="R185" s="56"/>
      <c r="S185" s="56"/>
      <c r="T185" s="56"/>
      <c r="U185" s="56"/>
    </row>
    <row r="186" spans="1:21" s="6" customFormat="1" ht="20.25" customHeight="1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</row>
    <row r="187" spans="1:21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</row>
    <row r="189" ht="12.75">
      <c r="E189" s="48"/>
    </row>
  </sheetData>
  <sheetProtection/>
  <mergeCells count="69">
    <mergeCell ref="A186:U186"/>
    <mergeCell ref="A187:U187"/>
    <mergeCell ref="A180:B180"/>
    <mergeCell ref="A165:B165"/>
    <mergeCell ref="A131:B131"/>
    <mergeCell ref="A175:B175"/>
    <mergeCell ref="A157:B157"/>
    <mergeCell ref="A174:B174"/>
    <mergeCell ref="A136:B136"/>
    <mergeCell ref="A141:B141"/>
    <mergeCell ref="A37:B37"/>
    <mergeCell ref="A40:B40"/>
    <mergeCell ref="A147:B147"/>
    <mergeCell ref="A154:B154"/>
    <mergeCell ref="A130:B130"/>
    <mergeCell ref="A71:B71"/>
    <mergeCell ref="A114:B114"/>
    <mergeCell ref="A92:B92"/>
    <mergeCell ref="A105:B105"/>
    <mergeCell ref="A97:B97"/>
    <mergeCell ref="A18:B18"/>
    <mergeCell ref="A26:B26"/>
    <mergeCell ref="A28:B28"/>
    <mergeCell ref="A127:B127"/>
    <mergeCell ref="A14:B14"/>
    <mergeCell ref="A13:B13"/>
    <mergeCell ref="A15:B15"/>
    <mergeCell ref="A54:B54"/>
    <mergeCell ref="A74:B74"/>
    <mergeCell ref="A33:B33"/>
    <mergeCell ref="A30:B30"/>
    <mergeCell ref="P8:U8"/>
    <mergeCell ref="Q9:U9"/>
    <mergeCell ref="G8:G10"/>
    <mergeCell ref="H8:H10"/>
    <mergeCell ref="A8:A11"/>
    <mergeCell ref="B8:B11"/>
    <mergeCell ref="C10:C11"/>
    <mergeCell ref="D10:D11"/>
    <mergeCell ref="A17:B17"/>
    <mergeCell ref="K9:L9"/>
    <mergeCell ref="I8:I10"/>
    <mergeCell ref="F8:F11"/>
    <mergeCell ref="R1:U1"/>
    <mergeCell ref="R3:U3"/>
    <mergeCell ref="N5:U5"/>
    <mergeCell ref="A6:U6"/>
    <mergeCell ref="J8:L8"/>
    <mergeCell ref="E8:E11"/>
    <mergeCell ref="A129:B129"/>
    <mergeCell ref="A125:B125"/>
    <mergeCell ref="A22:B22"/>
    <mergeCell ref="A16:B16"/>
    <mergeCell ref="P9:P10"/>
    <mergeCell ref="N9:O9"/>
    <mergeCell ref="C8:D9"/>
    <mergeCell ref="M8:O8"/>
    <mergeCell ref="M9:M10"/>
    <mergeCell ref="J9:J10"/>
    <mergeCell ref="A184:U184"/>
    <mergeCell ref="AG13:AH13"/>
    <mergeCell ref="A177:B177"/>
    <mergeCell ref="A72:B72"/>
    <mergeCell ref="A124:B124"/>
    <mergeCell ref="A75:B75"/>
    <mergeCell ref="A76:B76"/>
    <mergeCell ref="A80:B80"/>
    <mergeCell ref="A95:B95"/>
    <mergeCell ref="A99:B99"/>
  </mergeCells>
  <printOptions horizontalCentered="1"/>
  <pageMargins left="0.5905511811023623" right="0.5118110236220472" top="1.1811023622047245" bottom="0.3937007874015748" header="0.5118110236220472" footer="0.5118110236220472"/>
  <pageSetup firstPageNumber="3" useFirstPageNumber="1" fitToHeight="0" fitToWidth="1" horizontalDpi="600" verticalDpi="600" orientation="landscape" paperSize="9" scale="62" r:id="rId1"/>
  <headerFooter alignWithMargins="0">
    <oddHeader>&amp;C&amp;"Times New Roman,обычный"&amp;21&amp;P</oddHeader>
    <firstFooter>&amp;R&amp;"Times New Roman,обычный"1405тд6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Коровушкина Ксения Петровна</cp:lastModifiedBy>
  <cp:lastPrinted>2017-09-25T12:50:49Z</cp:lastPrinted>
  <dcterms:created xsi:type="dcterms:W3CDTF">2011-06-07T09:48:20Z</dcterms:created>
  <dcterms:modified xsi:type="dcterms:W3CDTF">2017-09-25T12:51:19Z</dcterms:modified>
  <cp:category/>
  <cp:version/>
  <cp:contentType/>
  <cp:contentStatus/>
</cp:coreProperties>
</file>