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80" yWindow="1290" windowWidth="10905" windowHeight="7920" activeTab="0"/>
  </bookViews>
  <sheets>
    <sheet name="Лист1  (2)" sheetId="1" r:id="rId1"/>
  </sheets>
  <definedNames>
    <definedName name="_xlnm.Print_Titles" localSheetId="0">'Лист1  (2)'!$15:$15</definedName>
    <definedName name="_xlnm.Print_Area" localSheetId="0">'Лист1  (2)'!$A$1:$P$191</definedName>
  </definedNames>
  <calcPr fullCalcOnLoad="1"/>
</workbook>
</file>

<file path=xl/sharedStrings.xml><?xml version="1.0" encoding="utf-8"?>
<sst xmlns="http://schemas.openxmlformats.org/spreadsheetml/2006/main" count="337" uniqueCount="298">
  <si>
    <t>№ п/п</t>
  </si>
  <si>
    <t>кв. м</t>
  </si>
  <si>
    <t>руб.</t>
  </si>
  <si>
    <t>Приобретение жилых
помещений у застройщиков</t>
  </si>
  <si>
    <t>площадь</t>
  </si>
  <si>
    <t>стоимость</t>
  </si>
  <si>
    <t>Адрес многоквартирного дома</t>
  </si>
  <si>
    <t>1.</t>
  </si>
  <si>
    <t>2.</t>
  </si>
  <si>
    <t>3.</t>
  </si>
  <si>
    <t>4.</t>
  </si>
  <si>
    <t>5.</t>
  </si>
  <si>
    <t>8.</t>
  </si>
  <si>
    <t>9.</t>
  </si>
  <si>
    <t>10.</t>
  </si>
  <si>
    <t>11.</t>
  </si>
  <si>
    <t>12.</t>
  </si>
  <si>
    <t>13.</t>
  </si>
  <si>
    <t>14.</t>
  </si>
  <si>
    <t>р.п. Вешкайма,                                                      ул. Энергетиков, д. 8</t>
  </si>
  <si>
    <t>р.п. Вешкайма,                                                      ул. Спортивная, д. 13</t>
  </si>
  <si>
    <t>20.</t>
  </si>
  <si>
    <t>15.</t>
  </si>
  <si>
    <t>21.</t>
  </si>
  <si>
    <t>22.</t>
  </si>
  <si>
    <t>23.</t>
  </si>
  <si>
    <t>г. Димитровград,                                                ул. 50 лет Октября, д. 191</t>
  </si>
  <si>
    <t>24.</t>
  </si>
  <si>
    <t>г. Димитровград,                                                  ул. 981 км, д. 1</t>
  </si>
  <si>
    <t>25.</t>
  </si>
  <si>
    <t>г. Димитровград,                                                  ул. 981 км, д. 2</t>
  </si>
  <si>
    <t>26.</t>
  </si>
  <si>
    <t>г. Димитровград,                                                  ул. 981 км, д. 4</t>
  </si>
  <si>
    <t>27.</t>
  </si>
  <si>
    <t>г. Димитровград,                                                  ул. 989 км, д. 4</t>
  </si>
  <si>
    <t>30.</t>
  </si>
  <si>
    <t>р.п. Вешкайма,                                                      ул. Назарова, д. 45</t>
  </si>
  <si>
    <t>р.п. Вешкайма,                                                      ул. Назарова, д. 57</t>
  </si>
  <si>
    <t>16.</t>
  </si>
  <si>
    <t>17.</t>
  </si>
  <si>
    <t>18.</t>
  </si>
  <si>
    <t>19.</t>
  </si>
  <si>
    <t>28.</t>
  </si>
  <si>
    <t>29.</t>
  </si>
  <si>
    <t>31.</t>
  </si>
  <si>
    <t>г. Новоульяновск,                                                         ул. Волжская, д. 27</t>
  </si>
  <si>
    <t>32.</t>
  </si>
  <si>
    <t>г. Новоульяновск,                                                         ул. Волжская, д. 29</t>
  </si>
  <si>
    <t>33.</t>
  </si>
  <si>
    <t>г. Новоульяновск,                                                         ул. Волжская, д. 31</t>
  </si>
  <si>
    <t>34.</t>
  </si>
  <si>
    <t>35.</t>
  </si>
  <si>
    <t>36.</t>
  </si>
  <si>
    <t>г. Новоульяновск,                                                         ул. Комсомольская, д. 11</t>
  </si>
  <si>
    <t>г. Новоульяновск,                                                         ул. Ульяновская, д. 12</t>
  </si>
  <si>
    <t>40.</t>
  </si>
  <si>
    <t>41.</t>
  </si>
  <si>
    <t>42.</t>
  </si>
  <si>
    <t>43.</t>
  </si>
  <si>
    <t>45.</t>
  </si>
  <si>
    <t>46.</t>
  </si>
  <si>
    <t>47.</t>
  </si>
  <si>
    <t>56.</t>
  </si>
  <si>
    <t>61.</t>
  </si>
  <si>
    <t>62.</t>
  </si>
  <si>
    <t>63.</t>
  </si>
  <si>
    <t>64.</t>
  </si>
  <si>
    <t>65.</t>
  </si>
  <si>
    <t>66.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</si>
  <si>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</si>
  <si>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</si>
  <si>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</si>
  <si>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</si>
  <si>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</si>
  <si>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</si>
  <si>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</si>
  <si>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</si>
  <si>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</si>
  <si>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48.</t>
  </si>
  <si>
    <t>49.</t>
  </si>
  <si>
    <t>50.</t>
  </si>
  <si>
    <t>51.</t>
  </si>
  <si>
    <t>52.</t>
  </si>
  <si>
    <t>53.</t>
  </si>
  <si>
    <t>г. Ульяновск,                                                         ул. Герасимова, д. 29</t>
  </si>
  <si>
    <t>г. Ульяновск,                                                         ул. Герасимова, д. 31</t>
  </si>
  <si>
    <t>г. Ульяновск,                                                         ул. Герасимова, д. 33</t>
  </si>
  <si>
    <t>г. Ульяновск,                                                            ул. Ростовская, д. 59</t>
  </si>
  <si>
    <t>г. Ульяновск,                                                            ул. Стасова, д. 25</t>
  </si>
  <si>
    <t>г. Ульяновск,                                                         ул. Хваткова, д. 2б</t>
  </si>
  <si>
    <t>г. Ульяновск,                                                         ул. Хваткова, д. 6</t>
  </si>
  <si>
    <t>г. Ульяновск,                                                       ул. Лихачёва, д. 15</t>
  </si>
  <si>
    <t>г. Ульяновск,                                                       ул. Локомотивная, д. 128</t>
  </si>
  <si>
    <t>г. Ульяновск,                                                        ул. Минина, д. 13</t>
  </si>
  <si>
    <t>г. Ульяновск,                                                        пер. Хрустальный, д. 4</t>
  </si>
  <si>
    <t>г. Ульяновск,                                                         ул. 12 Сентября, д. 105</t>
  </si>
  <si>
    <t>г. Ульяновск,                                                       ул. Красноармейская, д. 124</t>
  </si>
  <si>
    <t>54.</t>
  </si>
  <si>
    <t>57.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</si>
  <si>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</si>
  <si>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</si>
  <si>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</si>
  <si>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</si>
  <si>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</si>
  <si>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</si>
  <si>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</si>
  <si>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</si>
  <si>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</si>
  <si>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</si>
  <si>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</si>
  <si>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</si>
  <si>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</si>
  <si>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</si>
  <si>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</si>
  <si>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</si>
  <si>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</si>
  <si>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</si>
  <si>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</si>
  <si>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</si>
  <si>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</si>
  <si>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</si>
  <si>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</si>
  <si>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</si>
  <si>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</si>
  <si>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</si>
  <si>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</si>
  <si>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108.</t>
  </si>
  <si>
    <t>109.</t>
  </si>
  <si>
    <t>110.</t>
  </si>
  <si>
    <t>111.</t>
  </si>
  <si>
    <t>112.</t>
  </si>
  <si>
    <t>44.</t>
  </si>
  <si>
    <t>Итого по муниципальному образованию «Большеключищенское сельское поселение»</t>
  </si>
  <si>
    <t>г. Димитровград,                                                  ул. Бурцева, д. 8</t>
  </si>
  <si>
    <t>г. Димитровград,                                                  ул. Власть Труда, д. 27</t>
  </si>
  <si>
    <t>г. Димитровград,                                                  ул. Прониной, д. 17</t>
  </si>
  <si>
    <t>г. Димитровград,                                                  ул. Севастопольская, д. 8</t>
  </si>
  <si>
    <t>37.</t>
  </si>
  <si>
    <t>г. Димитровград,                                                  ул. Красноармейская, д. 48</t>
  </si>
  <si>
    <t>г. Димитровград,                                                  ул. Куйбышева, д. 209</t>
  </si>
  <si>
    <t>г. Димитровград,                                                  ул. Куйбышева, д. 224</t>
  </si>
  <si>
    <t>г. Димитровград,                                                  ул. Куйбышева, д. 237</t>
  </si>
  <si>
    <t>г. Димитровград,                                                  ул. Пушкина, д. 86</t>
  </si>
  <si>
    <t>г. Димитровград,                                                  ул. Самарская, д. 70</t>
  </si>
  <si>
    <t>г. Димитровград,                                                  ул. Тухачевского, д. 178</t>
  </si>
  <si>
    <t>г. Димитровград,                                                  ул. Шмидта, д. 1</t>
  </si>
  <si>
    <t>г. Ульяновск,                                                         ул. Авиационная, д. 1</t>
  </si>
  <si>
    <t>г. Ульяновск,                                                         ул. Авиационная, д. 2</t>
  </si>
  <si>
    <t>г. Димитровград,                                                  ул. Ангарская, д. 1</t>
  </si>
  <si>
    <t>г. Димитровград,                                                  ул. Байкальская, д. 2</t>
  </si>
  <si>
    <t>г. Димитровград,                                                  ул. Баумана, д. 16</t>
  </si>
  <si>
    <t>г. Димитровград,                                                  ул. Куйбышева, д. 196</t>
  </si>
  <si>
    <t>г. Димитровград,                                                  ул. Куйбышева, д. 207</t>
  </si>
  <si>
    <t>г. Димитровград,                                                  ул. Кулькова, д. 206</t>
  </si>
  <si>
    <t>г. Димитровград,                                                  ул. Хмельницкого, д. 106</t>
  </si>
  <si>
    <t>г. Димитровград,                                                  ул. Хмельницкого, д. 146а</t>
  </si>
  <si>
    <t>г. Ульяновск,                                                        пр-т Гая, д. 44</t>
  </si>
  <si>
    <t>Всего</t>
  </si>
  <si>
    <t>6.</t>
  </si>
  <si>
    <t>7.</t>
  </si>
  <si>
    <t>38.</t>
  </si>
  <si>
    <t>39.</t>
  </si>
  <si>
    <t>58.</t>
  </si>
  <si>
    <t>59.</t>
  </si>
  <si>
    <t>60.</t>
  </si>
  <si>
    <t>105.</t>
  </si>
  <si>
    <t>55.</t>
  </si>
  <si>
    <t>Выкуп жилых помещений 
у собственников</t>
  </si>
  <si>
    <t>Итого по этапу 2014 года  с финансовой поддержкой Фонда</t>
  </si>
  <si>
    <t xml:space="preserve">стоимость </t>
  </si>
  <si>
    <t>Договор о развитии застроенных территорий</t>
  </si>
  <si>
    <t>Другие</t>
  </si>
  <si>
    <t>с.  Вешкайма,                                                      ул. Советская, д. 94</t>
  </si>
  <si>
    <t>г. Инза, 
ул. Черняховского, д. 2А</t>
  </si>
  <si>
    <t>г. Инза, 
ул. Черняховского, д. 2Б</t>
  </si>
  <si>
    <t>г. Инза, 
ул. Рабочая, д. 5</t>
  </si>
  <si>
    <t>с. Репьёвка, 
ул. Советская, д. 2</t>
  </si>
  <si>
    <t>с. Большие Ключищи, 
ул. Ленина, д. 4</t>
  </si>
  <si>
    <t>с. Большие Ключищи, 
ул. Ленина, д. 6</t>
  </si>
  <si>
    <t>Итого по этапу 2014 года, 
в том числе:</t>
  </si>
  <si>
    <t>р.п. Новоспасское, 
пл. Семашко, д. 17</t>
  </si>
  <si>
    <t>р.п. Ишеевка, 
ул. Никонорова, д. 5</t>
  </si>
  <si>
    <t>г. Инза, 
пер. Заводской, д. 9</t>
  </si>
  <si>
    <t>г. Инза, 
пер. Заводской, д. 11</t>
  </si>
  <si>
    <t>г. Инза, 
ул. Герцена, д. 2</t>
  </si>
  <si>
    <t>г. Инза, 
ул. Герцена, д. 4</t>
  </si>
  <si>
    <t>г. Инза, 
ул. Герцена, д. 5</t>
  </si>
  <si>
    <t>г. Инза, 
ул. Карла Либкнехта, д. 2</t>
  </si>
  <si>
    <t>г. Инза, 
ул. Карла Либкнехта, д. 4</t>
  </si>
  <si>
    <t>г. Инза, 
ул. Карла Либкнехта, д. 5</t>
  </si>
  <si>
    <t>г. Инза, 
ул. Яна Лациса, д. 15</t>
  </si>
  <si>
    <t>р.п. Новая Майна, 
ул. Маширина, д. 13</t>
  </si>
  <si>
    <t>р.п. Новая Майна, 
ул. Маширина, д. 15</t>
  </si>
  <si>
    <t>р.п. Цемзавод, 
ул. Рабочая, д. 1</t>
  </si>
  <si>
    <t>р.п. Цемзавод, 
ул. Рабочая, д. 3</t>
  </si>
  <si>
    <t>р.п. Цемзавод, 
ул. Рабочая, д. 2</t>
  </si>
  <si>
    <t>р.п. Цемзавод, 
ул. Рабочая, д. 4</t>
  </si>
  <si>
    <t>р.п. Цемзавод, 
ул. Рабочая, д. 6</t>
  </si>
  <si>
    <t>Итого по муниципальному 
образованию «город Димитровград»</t>
  </si>
  <si>
    <t>Итого по муниципальному 
образованию «город Ульяновск»</t>
  </si>
  <si>
    <t>г. Барыш, 
ул. Гагарина, д. 11</t>
  </si>
  <si>
    <t>г. Барыш, 
пл. Гладышева, д. 8</t>
  </si>
  <si>
    <t>г. Барыш, 
ул. Ленина, д. 62</t>
  </si>
  <si>
    <t>г. Инза, 
ул. Победы, д. 60</t>
  </si>
  <si>
    <t>г. Инза, 
ул. Рабочая, д. 3</t>
  </si>
  <si>
    <t>р.п. Карсун, 
ул. Куйбышева, д. 19</t>
  </si>
  <si>
    <t>р.п. Карсун, 
ул. Куйбышева, д. 21</t>
  </si>
  <si>
    <t>р.п. Карсун, 
ул. Куйбышева, д. 23</t>
  </si>
  <si>
    <t>р.п. Цемзавод, 
ул. Горная, д. 1</t>
  </si>
  <si>
    <t>р.п. Цемзавод, 
ул. Горького, д. 1</t>
  </si>
  <si>
    <t>р.п. Цемзавод, 
ул. Горького, д. 8</t>
  </si>
  <si>
    <t>р.п. Цемзавод, 
ул. Заводская, д. 9</t>
  </si>
  <si>
    <t>р.п. Цемзавод, 
ул. Заводская, д. 10</t>
  </si>
  <si>
    <t>р.п. Цемзавод, 
ул. Заводская, д. 1</t>
  </si>
  <si>
    <t>р.п. Ишеевка, 
ул. Гагарина, д. 5</t>
  </si>
  <si>
    <t>р.п. Карсун, 
ул. Куйбышева, д. 25</t>
  </si>
  <si>
    <t>р.п. Карсун, 
ул. Куйбышева, д. 44</t>
  </si>
  <si>
    <t>Итого по муниципальному 
образованию «город Новоульяновск»</t>
  </si>
  <si>
    <t>Итого по муниципальному 
образованию «Инзенское 
городское поселение»</t>
  </si>
  <si>
    <t>Итого по муниципальному 
образованию «Вешкаймское 
городское поселение»</t>
  </si>
  <si>
    <t>Итого по муниципальному 
образованию «Новоспасское 
городское поселение»</t>
  </si>
  <si>
    <t>Итого по муниципальному 
образованию «Красносельское 
сельское поселение»</t>
  </si>
  <si>
    <t>Итого по муниципальному 
образованию «Зелёнорощинское 
сельское поселение»</t>
  </si>
  <si>
    <t>Итого по муниципальному 
образованию «Ишеевское 
городское поселение»</t>
  </si>
  <si>
    <t>Итого по муниципальному 
образованию «Новомайнское 
городское поселение»</t>
  </si>
  <si>
    <t>Итого по муниципальному 
образованию «Новосёлкинское 
сельское поселение»</t>
  </si>
  <si>
    <t>Итого по муниципальному 
образованию «Новочеремшанское 
сельское поселение»</t>
  </si>
  <si>
    <t>Итого по муниципальному 
образованию «Сенгилеевское 
городское поселение»</t>
  </si>
  <si>
    <t>Итого по муниципальному 
образованию «Барышское 
городское поселение»</t>
  </si>
  <si>
    <t>Итого по муниципальному 
образованию «Карсунское 
городское поселение»</t>
  </si>
  <si>
    <t>113.</t>
  </si>
  <si>
    <t>114.</t>
  </si>
  <si>
    <t>115.</t>
  </si>
  <si>
    <t>116.</t>
  </si>
  <si>
    <t>расселяемая площадь 
жилых помещений</t>
  </si>
  <si>
    <t>р.п. Чуфарово, 
ул. Железной Дивизии, д. 9</t>
  </si>
  <si>
    <t>Итого по муниципальному 
образованию «Чуфаровское городское поселение»</t>
  </si>
  <si>
    <t>г. Барыш, 
ул. Фабричная, д. 12</t>
  </si>
  <si>
    <t>117.</t>
  </si>
  <si>
    <t>Итого по муниципальному 
образованию «Сенгилеевское городское поселение»</t>
  </si>
  <si>
    <t>118.</t>
  </si>
  <si>
    <t>р.п. Цемзавод, 
ул. Кооперативная, д. 5</t>
  </si>
  <si>
    <t>119.</t>
  </si>
  <si>
    <t>р.п. Цемзавод, 
ул. Кооперативная, д. 6</t>
  </si>
  <si>
    <t>120.</t>
  </si>
  <si>
    <t xml:space="preserve">     к Программе</t>
  </si>
  <si>
    <t xml:space="preserve">     ПРИЛОЖЕНИЕ № 2</t>
  </si>
  <si>
    <t>Строительство многоквартир-ного дома</t>
  </si>
  <si>
    <t>Итого по этапу 2015 года, 
в том числе:</t>
  </si>
  <si>
    <t>Итого по этапу 2015 года  
с финансовой поддержкой Фонда</t>
  </si>
  <si>
    <t>Итого по этапу 2016 года, 
в том числе:</t>
  </si>
  <si>
    <t>Итого по этапу 2016 года  
с финансовой поддержкой Фонда</t>
  </si>
  <si>
    <t>Итого по Ульяновской области
за 2014-2017 годы,  
в том числе:</t>
  </si>
  <si>
    <t>Итого по Ульяновской области
за 2014-2017 годы с финансовой поддержкой Фонда</t>
  </si>
  <si>
    <t>Итого по Ульяновской области
за 2014-2017 годы без финансовой поддержки Фонда</t>
  </si>
  <si>
    <t>г. Ульяновск,                                                       ул. Минина, д. 13</t>
  </si>
  <si>
    <t>121.</t>
  </si>
  <si>
    <t>122.</t>
  </si>
  <si>
    <t>г. Ульяновск,                                                        ул. Привокзальная, д. 5</t>
  </si>
  <si>
    <t>г. Ульяновск,                                                        ул. Привокзальная, д. 9</t>
  </si>
  <si>
    <t>г. Ульяновск,                                                        ул. Привокзальная, д. 21</t>
  </si>
  <si>
    <t>г. Ульяновск,                                                        ул. Привокзальная, д. 23</t>
  </si>
  <si>
    <t>с. Большие Ключищи, 
ул. Ульянова, д. 73</t>
  </si>
  <si>
    <t>67.</t>
  </si>
  <si>
    <t>73.</t>
  </si>
  <si>
    <t>106.</t>
  </si>
  <si>
    <t>107.</t>
  </si>
  <si>
    <t>123.</t>
  </si>
  <si>
    <t>124.</t>
  </si>
  <si>
    <t>Итого по муниципальному образованию «город Новоульяновск»</t>
  </si>
  <si>
    <t>125.</t>
  </si>
  <si>
    <t>р.п. Вешкайма,                                                      пер. Назарова 1-й, д. 6</t>
  </si>
  <si>
    <t>с. Максимовка, 
ул. Максима Горького, д. 5</t>
  </si>
  <si>
    <t>г. Ульяновск,                                                         пос. УКСМ, д. 3</t>
  </si>
  <si>
    <t>г. Ульяновск,                                                         пос. УКСМ, д. 7</t>
  </si>
  <si>
    <t>г. Ульяновск,                                                         пос. УКСМ, д. 8</t>
  </si>
  <si>
    <t>г. Ульяновск, 
пос. УКСМ, д. 2</t>
  </si>
  <si>
    <t>пос. Новосёлки, 
ул. Октябрьская, д. 10</t>
  </si>
  <si>
    <t>с. Новочеремшанск, 
ул. Зелёная, д. 9</t>
  </si>
  <si>
    <t>с. Новочеремшанск, 
ул. Зелёная, д. 2</t>
  </si>
  <si>
    <t>с. Криуши, 
ул. Затон, д. 13</t>
  </si>
  <si>
    <t>с. Криуши, 
ул. Затон, д. 15</t>
  </si>
  <si>
    <t>с. Криуши, 
ул. Затон, д. 33</t>
  </si>
  <si>
    <t>с. Криуши,                                                                      ул. Затон, д. 38</t>
  </si>
  <si>
    <t>______________________________</t>
  </si>
  <si>
    <t>пос. Зелёная Роща, 
ул. Новый квартал, д. 10</t>
  </si>
  <si>
    <t>пос. Зелёная Роща,                         ул. Новый квартал, д. 11</t>
  </si>
  <si>
    <t>пос. Зелёная Роща,                             ул. Новый квартал, д. 12</t>
  </si>
  <si>
    <t>Приобретение 
жилых помещений у лиц, 
не являющихся застройщиками</t>
  </si>
  <si>
    <t>пос. Карамзина,                                                        ул. Южная, д. 1</t>
  </si>
  <si>
    <t>р.п. Ишеевка, 
ул. Луговая, д. 20</t>
  </si>
  <si>
    <t>126.</t>
  </si>
  <si>
    <t>127.</t>
  </si>
  <si>
    <t>г. Инза, 
ул. Молодёжная, д. 14</t>
  </si>
  <si>
    <t>Итого по этапу 2014 года без финансовой поддержки Фонда</t>
  </si>
  <si>
    <t>Итого по этапу 2015 года без финансовой поддержки Фонда</t>
  </si>
  <si>
    <t>Итого по этапу 2016 года без финансовой поддержки Фонда</t>
  </si>
  <si>
    <t>РЕЕСТР
многоквартирных домов, признанных  до 01 января 2012 года в установленном порядке аварийными                            и подлежащими сносу или реконструкции в связи с физическим износом в процессе их эксплуатации,                          по способам переселения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</si>
</sst>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  <numFmt numFmtId="179" formatCode="###\ ###\ ###\ ##0"/>
  </numFmts>
  <fonts count="44">
    <font>
      <sz val="10"/>
      <name val="Arial Cyr"/>
      <family val="0"/>
    </font>
    <font>
      <sz val="11"/>
      <name val="Arial Cyr"/>
      <family val="0"/>
    </font>
    <font>
      <sz val="18"/>
      <name val="Times New Roman"/>
      <family val="1"/>
    </font>
    <font>
      <sz val="1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 wrapText="1"/>
    </xf>
    <xf numFmtId="4" fontId="4" fillId="34" borderId="10" xfId="0" applyNumberFormat="1" applyFont="1" applyFill="1" applyBorder="1" applyAlignment="1">
      <alignment horizontal="center" vertical="top"/>
    </xf>
    <xf numFmtId="2" fontId="4" fillId="34" borderId="10" xfId="0" applyNumberFormat="1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left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 vertical="center"/>
    </xf>
    <xf numFmtId="4" fontId="0" fillId="33" borderId="0" xfId="0" applyNumberFormat="1" applyFill="1" applyAlignment="1">
      <alignment vertic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9" fillId="34" borderId="10" xfId="0" applyFont="1" applyFill="1" applyBorder="1" applyAlignment="1">
      <alignment horizontal="center" vertical="top"/>
    </xf>
    <xf numFmtId="0" fontId="8" fillId="34" borderId="0" xfId="0" applyFont="1" applyFill="1" applyAlignment="1">
      <alignment vertical="top" wrapText="1"/>
    </xf>
    <xf numFmtId="0" fontId="1" fillId="34" borderId="0" xfId="0" applyFont="1" applyFill="1" applyAlignment="1">
      <alignment shrinkToFit="1"/>
    </xf>
    <xf numFmtId="4" fontId="4" fillId="34" borderId="10" xfId="0" applyNumberFormat="1" applyFont="1" applyFill="1" applyBorder="1" applyAlignment="1">
      <alignment horizontal="center" vertical="top" shrinkToFi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4" fillId="34" borderId="11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left" vertical="top" wrapText="1"/>
    </xf>
    <xf numFmtId="0" fontId="8" fillId="34" borderId="0" xfId="0" applyFont="1" applyFill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textRotation="90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textRotation="90" wrapText="1"/>
    </xf>
    <xf numFmtId="0" fontId="5" fillId="34" borderId="19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textRotation="90"/>
    </xf>
    <xf numFmtId="0" fontId="4" fillId="34" borderId="19" xfId="0" applyFont="1" applyFill="1" applyBorder="1" applyAlignment="1">
      <alignment horizontal="center" vertical="center" textRotation="90"/>
    </xf>
    <xf numFmtId="0" fontId="1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1"/>
  <sheetViews>
    <sheetView tabSelected="1" view="pageBreakPreview" zoomScale="70" zoomScaleSheetLayoutView="70" zoomScalePageLayoutView="70" workbookViewId="0" topLeftCell="A115">
      <selection activeCell="D144" sqref="D144"/>
    </sheetView>
  </sheetViews>
  <sheetFormatPr defaultColWidth="9.00390625" defaultRowHeight="12.75"/>
  <cols>
    <col min="1" max="1" width="5.125" style="7" customWidth="1"/>
    <col min="2" max="2" width="31.25390625" style="7" customWidth="1"/>
    <col min="3" max="3" width="10.25390625" style="8" customWidth="1"/>
    <col min="4" max="4" width="17.25390625" style="8" customWidth="1"/>
    <col min="5" max="5" width="7.75390625" style="8" customWidth="1"/>
    <col min="6" max="6" width="9.625" style="8" customWidth="1"/>
    <col min="7" max="7" width="10.875" style="8" customWidth="1"/>
    <col min="8" max="8" width="16.75390625" style="8" customWidth="1"/>
    <col min="9" max="9" width="9.625" style="8" customWidth="1"/>
    <col min="10" max="10" width="15.25390625" style="8" customWidth="1"/>
    <col min="11" max="11" width="9.25390625" style="8" customWidth="1"/>
    <col min="12" max="12" width="14.75390625" style="8" customWidth="1"/>
    <col min="13" max="13" width="6.625" style="8" customWidth="1"/>
    <col min="14" max="14" width="6.375" style="8" customWidth="1"/>
    <col min="15" max="15" width="8.125" style="8" customWidth="1"/>
    <col min="16" max="16" width="14.75390625" style="8" customWidth="1"/>
    <col min="17" max="17" width="17.875" style="0" customWidth="1"/>
    <col min="18" max="18" width="12.375" style="0" bestFit="1" customWidth="1"/>
  </cols>
  <sheetData>
    <row r="1" spans="9:16" ht="27.75" customHeight="1">
      <c r="I1" s="17"/>
      <c r="J1" s="17"/>
      <c r="K1" s="18"/>
      <c r="L1" s="49" t="s">
        <v>246</v>
      </c>
      <c r="M1" s="49"/>
      <c r="N1" s="49"/>
      <c r="O1" s="49"/>
      <c r="P1" s="49"/>
    </row>
    <row r="2" spans="9:16" ht="36" customHeight="1">
      <c r="I2" s="17"/>
      <c r="J2" s="17"/>
      <c r="K2" s="18"/>
      <c r="L2" s="49" t="s">
        <v>245</v>
      </c>
      <c r="M2" s="49"/>
      <c r="N2" s="49"/>
      <c r="O2" s="49"/>
      <c r="P2" s="49"/>
    </row>
    <row r="3" ht="14.25" customHeight="1"/>
    <row r="4" ht="14.25" customHeight="1"/>
    <row r="5" ht="14.25" customHeight="1"/>
    <row r="6" ht="21" customHeight="1"/>
    <row r="7" spans="1:16" s="20" customFormat="1" ht="102" customHeight="1">
      <c r="A7" s="33" t="s">
        <v>297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ht="9.75" customHeight="1">
      <c r="A8" s="21"/>
    </row>
    <row r="9" ht="4.5" customHeight="1" hidden="1"/>
    <row r="10" spans="1:16" ht="57" customHeight="1">
      <c r="A10" s="34" t="s">
        <v>0</v>
      </c>
      <c r="B10" s="39" t="s">
        <v>6</v>
      </c>
      <c r="C10" s="40" t="s">
        <v>157</v>
      </c>
      <c r="D10" s="41"/>
      <c r="E10" s="34" t="s">
        <v>247</v>
      </c>
      <c r="F10" s="35"/>
      <c r="G10" s="34" t="s">
        <v>3</v>
      </c>
      <c r="H10" s="35"/>
      <c r="I10" s="34" t="s">
        <v>288</v>
      </c>
      <c r="J10" s="35"/>
      <c r="K10" s="34" t="s">
        <v>167</v>
      </c>
      <c r="L10" s="35"/>
      <c r="M10" s="34" t="s">
        <v>170</v>
      </c>
      <c r="N10" s="35"/>
      <c r="O10" s="34" t="s">
        <v>171</v>
      </c>
      <c r="P10" s="34"/>
    </row>
    <row r="11" spans="1:16" ht="32.25" customHeight="1">
      <c r="A11" s="34"/>
      <c r="B11" s="39"/>
      <c r="C11" s="42"/>
      <c r="D11" s="43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4"/>
      <c r="P11" s="34"/>
    </row>
    <row r="12" spans="1:16" ht="107.25" customHeight="1">
      <c r="A12" s="34"/>
      <c r="B12" s="39"/>
      <c r="C12" s="44" t="s">
        <v>234</v>
      </c>
      <c r="D12" s="46" t="s">
        <v>169</v>
      </c>
      <c r="E12" s="36" t="s">
        <v>4</v>
      </c>
      <c r="F12" s="36" t="s">
        <v>5</v>
      </c>
      <c r="G12" s="36" t="s">
        <v>4</v>
      </c>
      <c r="H12" s="36" t="s">
        <v>5</v>
      </c>
      <c r="I12" s="36" t="s">
        <v>4</v>
      </c>
      <c r="J12" s="36" t="s">
        <v>5</v>
      </c>
      <c r="K12" s="36" t="s">
        <v>4</v>
      </c>
      <c r="L12" s="36" t="s">
        <v>5</v>
      </c>
      <c r="M12" s="36" t="s">
        <v>4</v>
      </c>
      <c r="N12" s="36" t="s">
        <v>5</v>
      </c>
      <c r="O12" s="36" t="s">
        <v>4</v>
      </c>
      <c r="P12" s="36" t="s">
        <v>5</v>
      </c>
    </row>
    <row r="13" spans="1:16" ht="3.75" customHeight="1">
      <c r="A13" s="34"/>
      <c r="B13" s="39"/>
      <c r="C13" s="45"/>
      <c r="D13" s="47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s="1" customFormat="1" ht="19.5" customHeight="1">
      <c r="A14" s="34"/>
      <c r="B14" s="39"/>
      <c r="C14" s="23" t="s">
        <v>1</v>
      </c>
      <c r="D14" s="23" t="s">
        <v>2</v>
      </c>
      <c r="E14" s="23" t="s">
        <v>1</v>
      </c>
      <c r="F14" s="23" t="s">
        <v>2</v>
      </c>
      <c r="G14" s="23" t="s">
        <v>1</v>
      </c>
      <c r="H14" s="23" t="s">
        <v>2</v>
      </c>
      <c r="I14" s="23" t="s">
        <v>1</v>
      </c>
      <c r="J14" s="23" t="s">
        <v>2</v>
      </c>
      <c r="K14" s="23" t="s">
        <v>1</v>
      </c>
      <c r="L14" s="23" t="s">
        <v>2</v>
      </c>
      <c r="M14" s="23" t="s">
        <v>1</v>
      </c>
      <c r="N14" s="23" t="s">
        <v>2</v>
      </c>
      <c r="O14" s="23" t="s">
        <v>1</v>
      </c>
      <c r="P14" s="23" t="s">
        <v>2</v>
      </c>
    </row>
    <row r="15" spans="1:16" s="1" customFormat="1" ht="19.5" customHeight="1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  <c r="J15" s="23">
        <v>10</v>
      </c>
      <c r="K15" s="23">
        <v>11</v>
      </c>
      <c r="L15" s="23">
        <v>12</v>
      </c>
      <c r="M15" s="23">
        <v>13</v>
      </c>
      <c r="N15" s="23">
        <v>14</v>
      </c>
      <c r="O15" s="23">
        <v>15</v>
      </c>
      <c r="P15" s="23">
        <v>16</v>
      </c>
    </row>
    <row r="16" spans="1:16" s="1" customFormat="1" ht="48.75" customHeight="1">
      <c r="A16" s="28" t="s">
        <v>252</v>
      </c>
      <c r="B16" s="29"/>
      <c r="C16" s="5">
        <f aca="true" t="shared" si="0" ref="C16:P16">C17+C18</f>
        <v>40190.79</v>
      </c>
      <c r="D16" s="5">
        <f t="shared" si="0"/>
        <v>1459687173.18</v>
      </c>
      <c r="E16" s="5">
        <f t="shared" si="0"/>
        <v>0</v>
      </c>
      <c r="F16" s="5">
        <f t="shared" si="0"/>
        <v>0</v>
      </c>
      <c r="G16" s="5">
        <f t="shared" si="0"/>
        <v>32934.8</v>
      </c>
      <c r="H16" s="5">
        <f t="shared" si="0"/>
        <v>1209949365.18</v>
      </c>
      <c r="I16" s="5">
        <f t="shared" si="0"/>
        <v>3388.9</v>
      </c>
      <c r="J16" s="5">
        <f t="shared" si="0"/>
        <v>142723490</v>
      </c>
      <c r="K16" s="5">
        <f t="shared" si="0"/>
        <v>3377.5299999999997</v>
      </c>
      <c r="L16" s="5">
        <f t="shared" si="0"/>
        <v>92474846</v>
      </c>
      <c r="M16" s="5">
        <f t="shared" si="0"/>
        <v>0</v>
      </c>
      <c r="N16" s="5">
        <f t="shared" si="0"/>
        <v>0</v>
      </c>
      <c r="O16" s="5">
        <f t="shared" si="0"/>
        <v>489.55999999999995</v>
      </c>
      <c r="P16" s="5">
        <f t="shared" si="0"/>
        <v>14539472</v>
      </c>
    </row>
    <row r="17" spans="1:16" s="1" customFormat="1" ht="48.75" customHeight="1">
      <c r="A17" s="28" t="s">
        <v>253</v>
      </c>
      <c r="B17" s="29"/>
      <c r="C17" s="5">
        <f aca="true" t="shared" si="1" ref="C17:P17">C20+C78+C133</f>
        <v>37197.41</v>
      </c>
      <c r="D17" s="5">
        <f t="shared" si="1"/>
        <v>1378861359.38</v>
      </c>
      <c r="E17" s="5">
        <f t="shared" si="1"/>
        <v>0</v>
      </c>
      <c r="F17" s="5">
        <f t="shared" si="1"/>
        <v>0</v>
      </c>
      <c r="G17" s="5">
        <f t="shared" si="1"/>
        <v>32502.120000000003</v>
      </c>
      <c r="H17" s="5">
        <f t="shared" si="1"/>
        <v>1195798813.38</v>
      </c>
      <c r="I17" s="5">
        <f t="shared" si="1"/>
        <v>2970.92</v>
      </c>
      <c r="J17" s="5">
        <f t="shared" si="1"/>
        <v>130799900</v>
      </c>
      <c r="K17" s="5">
        <f t="shared" si="1"/>
        <v>1724.37</v>
      </c>
      <c r="L17" s="5">
        <f t="shared" si="1"/>
        <v>52262646</v>
      </c>
      <c r="M17" s="5">
        <f t="shared" si="1"/>
        <v>0</v>
      </c>
      <c r="N17" s="5">
        <f t="shared" si="1"/>
        <v>0</v>
      </c>
      <c r="O17" s="5">
        <f t="shared" si="1"/>
        <v>0</v>
      </c>
      <c r="P17" s="5">
        <f t="shared" si="1"/>
        <v>0</v>
      </c>
    </row>
    <row r="18" spans="1:16" s="1" customFormat="1" ht="48.75" customHeight="1">
      <c r="A18" s="28" t="s">
        <v>254</v>
      </c>
      <c r="B18" s="29"/>
      <c r="C18" s="5">
        <f aca="true" t="shared" si="2" ref="C18:P18">C74+C127+C177</f>
        <v>2993.38</v>
      </c>
      <c r="D18" s="5">
        <f t="shared" si="2"/>
        <v>80825813.8</v>
      </c>
      <c r="E18" s="5">
        <f t="shared" si="2"/>
        <v>0</v>
      </c>
      <c r="F18" s="5">
        <f t="shared" si="2"/>
        <v>0</v>
      </c>
      <c r="G18" s="5">
        <f t="shared" si="2"/>
        <v>432.68</v>
      </c>
      <c r="H18" s="5">
        <f t="shared" si="2"/>
        <v>14150551.8</v>
      </c>
      <c r="I18" s="5">
        <f t="shared" si="2"/>
        <v>417.98</v>
      </c>
      <c r="J18" s="5">
        <f t="shared" si="2"/>
        <v>11923590</v>
      </c>
      <c r="K18" s="5">
        <f t="shared" si="2"/>
        <v>1653.16</v>
      </c>
      <c r="L18" s="5">
        <f t="shared" si="2"/>
        <v>40212200</v>
      </c>
      <c r="M18" s="5">
        <f t="shared" si="2"/>
        <v>0</v>
      </c>
      <c r="N18" s="5">
        <f t="shared" si="2"/>
        <v>0</v>
      </c>
      <c r="O18" s="5">
        <f t="shared" si="2"/>
        <v>489.55999999999995</v>
      </c>
      <c r="P18" s="5">
        <f t="shared" si="2"/>
        <v>14539472</v>
      </c>
    </row>
    <row r="19" spans="1:16" s="1" customFormat="1" ht="33.75" customHeight="1">
      <c r="A19" s="26" t="s">
        <v>179</v>
      </c>
      <c r="B19" s="27"/>
      <c r="C19" s="5">
        <f>C20+C74</f>
        <v>16261.310000000001</v>
      </c>
      <c r="D19" s="5">
        <f>D20+D74</f>
        <v>623136611.3</v>
      </c>
      <c r="E19" s="5">
        <v>0</v>
      </c>
      <c r="F19" s="5">
        <v>0</v>
      </c>
      <c r="G19" s="5">
        <f>G20+G74</f>
        <v>15476.680000000002</v>
      </c>
      <c r="H19" s="5">
        <f>H20+H74</f>
        <v>596026259.3</v>
      </c>
      <c r="I19" s="5">
        <f aca="true" t="shared" si="3" ref="G19:P20">I20+I24+I28+I30+I32+I35+I39+I42+I56</f>
        <v>390.29</v>
      </c>
      <c r="J19" s="5">
        <f t="shared" si="3"/>
        <v>14833000</v>
      </c>
      <c r="K19" s="5">
        <f>K20+K74</f>
        <v>0</v>
      </c>
      <c r="L19" s="5">
        <f>L20+L74</f>
        <v>0</v>
      </c>
      <c r="M19" s="6">
        <v>0</v>
      </c>
      <c r="N19" s="6">
        <v>0</v>
      </c>
      <c r="O19" s="5">
        <f>O20+O74</f>
        <v>394.34</v>
      </c>
      <c r="P19" s="5">
        <f>P20+P74</f>
        <v>12277352</v>
      </c>
    </row>
    <row r="20" spans="1:16" s="2" customFormat="1" ht="33.75" customHeight="1">
      <c r="A20" s="26" t="s">
        <v>168</v>
      </c>
      <c r="B20" s="27"/>
      <c r="C20" s="5">
        <f>C21+C25+C29+C31+C33+C36+C40+C43+C57</f>
        <v>15866.970000000001</v>
      </c>
      <c r="D20" s="5">
        <f>D21+D25+D29+D31+D33+D36+D40+D43+D57</f>
        <v>610859259.3</v>
      </c>
      <c r="E20" s="5">
        <v>0</v>
      </c>
      <c r="F20" s="5">
        <v>0</v>
      </c>
      <c r="G20" s="5">
        <f t="shared" si="3"/>
        <v>15476.680000000002</v>
      </c>
      <c r="H20" s="5">
        <f t="shared" si="3"/>
        <v>596026259.3</v>
      </c>
      <c r="I20" s="5">
        <f t="shared" si="3"/>
        <v>390.29</v>
      </c>
      <c r="J20" s="5">
        <f t="shared" si="3"/>
        <v>14833000</v>
      </c>
      <c r="K20" s="5">
        <f t="shared" si="3"/>
        <v>0</v>
      </c>
      <c r="L20" s="5">
        <f t="shared" si="3"/>
        <v>0</v>
      </c>
      <c r="M20" s="5">
        <f t="shared" si="3"/>
        <v>0</v>
      </c>
      <c r="N20" s="5">
        <f t="shared" si="3"/>
        <v>0</v>
      </c>
      <c r="O20" s="5">
        <f t="shared" si="3"/>
        <v>0</v>
      </c>
      <c r="P20" s="5">
        <f t="shared" si="3"/>
        <v>0</v>
      </c>
    </row>
    <row r="21" spans="1:16" s="2" customFormat="1" ht="48.75" customHeight="1">
      <c r="A21" s="26" t="s">
        <v>219</v>
      </c>
      <c r="B21" s="27"/>
      <c r="C21" s="5">
        <f>C22+C23+C24</f>
        <v>733.78</v>
      </c>
      <c r="D21" s="5">
        <f>D22+D24+D23</f>
        <v>25628400</v>
      </c>
      <c r="E21" s="5">
        <v>0</v>
      </c>
      <c r="F21" s="5">
        <v>0</v>
      </c>
      <c r="G21" s="5">
        <f>G22+G24+G23</f>
        <v>733.78</v>
      </c>
      <c r="H21" s="5">
        <f>H22+H24+H23</f>
        <v>25628400</v>
      </c>
      <c r="I21" s="5">
        <v>0</v>
      </c>
      <c r="J21" s="5">
        <v>0</v>
      </c>
      <c r="K21" s="5">
        <v>0</v>
      </c>
      <c r="L21" s="5">
        <v>0</v>
      </c>
      <c r="M21" s="6">
        <v>0</v>
      </c>
      <c r="N21" s="6">
        <v>0</v>
      </c>
      <c r="O21" s="6">
        <v>0</v>
      </c>
      <c r="P21" s="6">
        <v>0</v>
      </c>
    </row>
    <row r="22" spans="1:16" s="3" customFormat="1" ht="33.75" customHeight="1">
      <c r="A22" s="9" t="s">
        <v>7</v>
      </c>
      <c r="B22" s="24" t="s">
        <v>271</v>
      </c>
      <c r="C22" s="5">
        <v>102.03</v>
      </c>
      <c r="D22" s="5">
        <v>4502400</v>
      </c>
      <c r="E22" s="5">
        <v>0</v>
      </c>
      <c r="F22" s="5">
        <v>0</v>
      </c>
      <c r="G22" s="5">
        <v>102.03</v>
      </c>
      <c r="H22" s="5">
        <v>4502400</v>
      </c>
      <c r="I22" s="5">
        <v>0</v>
      </c>
      <c r="J22" s="5">
        <v>0</v>
      </c>
      <c r="K22" s="5">
        <v>0</v>
      </c>
      <c r="L22" s="5">
        <v>0</v>
      </c>
      <c r="M22" s="6">
        <v>0</v>
      </c>
      <c r="N22" s="6">
        <v>0</v>
      </c>
      <c r="O22" s="6">
        <v>0</v>
      </c>
      <c r="P22" s="6">
        <v>0</v>
      </c>
    </row>
    <row r="23" spans="1:16" s="2" customFormat="1" ht="33.75" customHeight="1">
      <c r="A23" s="9" t="s">
        <v>8</v>
      </c>
      <c r="B23" s="24" t="s">
        <v>36</v>
      </c>
      <c r="C23" s="5">
        <v>72.82</v>
      </c>
      <c r="D23" s="5">
        <v>2853200</v>
      </c>
      <c r="E23" s="5">
        <v>0</v>
      </c>
      <c r="F23" s="5">
        <v>0</v>
      </c>
      <c r="G23" s="5">
        <v>72.82</v>
      </c>
      <c r="H23" s="5">
        <v>2853200</v>
      </c>
      <c r="I23" s="5">
        <v>0</v>
      </c>
      <c r="J23" s="5">
        <v>0</v>
      </c>
      <c r="K23" s="5">
        <v>0</v>
      </c>
      <c r="L23" s="5">
        <v>0</v>
      </c>
      <c r="M23" s="6">
        <v>0</v>
      </c>
      <c r="N23" s="6">
        <v>0</v>
      </c>
      <c r="O23" s="6">
        <v>0</v>
      </c>
      <c r="P23" s="6">
        <v>0</v>
      </c>
    </row>
    <row r="24" spans="1:16" s="2" customFormat="1" ht="33.75" customHeight="1">
      <c r="A24" s="9" t="s">
        <v>9</v>
      </c>
      <c r="B24" s="24" t="s">
        <v>20</v>
      </c>
      <c r="C24" s="5">
        <v>558.93</v>
      </c>
      <c r="D24" s="5">
        <v>18272800</v>
      </c>
      <c r="E24" s="5">
        <v>0</v>
      </c>
      <c r="F24" s="5">
        <v>0</v>
      </c>
      <c r="G24" s="5">
        <v>558.93</v>
      </c>
      <c r="H24" s="5">
        <v>18272800</v>
      </c>
      <c r="I24" s="5">
        <v>0</v>
      </c>
      <c r="J24" s="5">
        <v>0</v>
      </c>
      <c r="K24" s="5">
        <v>0</v>
      </c>
      <c r="L24" s="5">
        <v>0</v>
      </c>
      <c r="M24" s="6">
        <v>0</v>
      </c>
      <c r="N24" s="6">
        <v>0</v>
      </c>
      <c r="O24" s="6">
        <v>0</v>
      </c>
      <c r="P24" s="6">
        <v>0</v>
      </c>
    </row>
    <row r="25" spans="1:16" s="2" customFormat="1" ht="50.25" customHeight="1">
      <c r="A25" s="28" t="s">
        <v>218</v>
      </c>
      <c r="B25" s="29"/>
      <c r="C25" s="5">
        <f>C26+C27+C28</f>
        <v>831.5699999999999</v>
      </c>
      <c r="D25" s="5">
        <f>D26+D27+D28</f>
        <v>26051200</v>
      </c>
      <c r="E25" s="5">
        <v>0</v>
      </c>
      <c r="F25" s="5">
        <v>0</v>
      </c>
      <c r="G25" s="5">
        <f>G26+G27+G28</f>
        <v>831.5699999999999</v>
      </c>
      <c r="H25" s="5">
        <f>H26+H27+H28</f>
        <v>26051200</v>
      </c>
      <c r="I25" s="5">
        <v>0</v>
      </c>
      <c r="J25" s="5">
        <v>0</v>
      </c>
      <c r="K25" s="5">
        <v>0</v>
      </c>
      <c r="L25" s="5">
        <v>0</v>
      </c>
      <c r="M25" s="6">
        <v>0</v>
      </c>
      <c r="N25" s="6">
        <v>0</v>
      </c>
      <c r="O25" s="6">
        <v>0</v>
      </c>
      <c r="P25" s="6">
        <v>0</v>
      </c>
    </row>
    <row r="26" spans="1:16" s="2" customFormat="1" ht="33.75" customHeight="1">
      <c r="A26" s="9" t="s">
        <v>10</v>
      </c>
      <c r="B26" s="24" t="s">
        <v>175</v>
      </c>
      <c r="C26" s="5">
        <v>32.65</v>
      </c>
      <c r="D26" s="5">
        <v>1078000</v>
      </c>
      <c r="E26" s="5">
        <v>0</v>
      </c>
      <c r="F26" s="5">
        <v>0</v>
      </c>
      <c r="G26" s="5">
        <v>32.65</v>
      </c>
      <c r="H26" s="5">
        <v>1078000</v>
      </c>
      <c r="I26" s="5">
        <v>0</v>
      </c>
      <c r="J26" s="5">
        <v>0</v>
      </c>
      <c r="K26" s="5">
        <v>0</v>
      </c>
      <c r="L26" s="5">
        <v>0</v>
      </c>
      <c r="M26" s="6">
        <v>0</v>
      </c>
      <c r="N26" s="6">
        <v>0</v>
      </c>
      <c r="O26" s="6">
        <v>0</v>
      </c>
      <c r="P26" s="6">
        <v>0</v>
      </c>
    </row>
    <row r="27" spans="1:16" s="2" customFormat="1" ht="33.75" customHeight="1">
      <c r="A27" s="9" t="s">
        <v>11</v>
      </c>
      <c r="B27" s="24" t="s">
        <v>173</v>
      </c>
      <c r="C27" s="5">
        <v>345.77</v>
      </c>
      <c r="D27" s="5">
        <v>10808000</v>
      </c>
      <c r="E27" s="5">
        <v>0</v>
      </c>
      <c r="F27" s="5">
        <v>0</v>
      </c>
      <c r="G27" s="5">
        <v>345.77</v>
      </c>
      <c r="H27" s="5">
        <v>10808000</v>
      </c>
      <c r="I27" s="5">
        <v>0</v>
      </c>
      <c r="J27" s="5">
        <v>0</v>
      </c>
      <c r="K27" s="5">
        <v>0</v>
      </c>
      <c r="L27" s="5">
        <v>0</v>
      </c>
      <c r="M27" s="6">
        <v>0</v>
      </c>
      <c r="N27" s="6">
        <v>0</v>
      </c>
      <c r="O27" s="6">
        <v>0</v>
      </c>
      <c r="P27" s="6">
        <v>0</v>
      </c>
    </row>
    <row r="28" spans="1:16" s="2" customFormat="1" ht="33.75" customHeight="1">
      <c r="A28" s="9" t="s">
        <v>158</v>
      </c>
      <c r="B28" s="24" t="s">
        <v>174</v>
      </c>
      <c r="C28" s="5">
        <v>453.15</v>
      </c>
      <c r="D28" s="5">
        <v>14165200</v>
      </c>
      <c r="E28" s="5">
        <v>0</v>
      </c>
      <c r="F28" s="5">
        <v>0</v>
      </c>
      <c r="G28" s="5">
        <v>453.15</v>
      </c>
      <c r="H28" s="5">
        <v>14165200</v>
      </c>
      <c r="I28" s="5">
        <v>0</v>
      </c>
      <c r="J28" s="5">
        <v>0</v>
      </c>
      <c r="K28" s="5">
        <v>0</v>
      </c>
      <c r="L28" s="5">
        <v>0</v>
      </c>
      <c r="M28" s="6">
        <v>0</v>
      </c>
      <c r="N28" s="6">
        <v>0</v>
      </c>
      <c r="O28" s="6">
        <v>0</v>
      </c>
      <c r="P28" s="6">
        <v>0</v>
      </c>
    </row>
    <row r="29" spans="1:16" s="2" customFormat="1" ht="50.25" customHeight="1">
      <c r="A29" s="26" t="s">
        <v>220</v>
      </c>
      <c r="B29" s="27"/>
      <c r="C29" s="5">
        <f>C30</f>
        <v>101.44</v>
      </c>
      <c r="D29" s="5">
        <f>D30</f>
        <v>6047999.3</v>
      </c>
      <c r="E29" s="5">
        <v>0</v>
      </c>
      <c r="F29" s="5">
        <v>0</v>
      </c>
      <c r="G29" s="5">
        <f>G30</f>
        <v>101.44</v>
      </c>
      <c r="H29" s="5">
        <f>H30</f>
        <v>6047999.3</v>
      </c>
      <c r="I29" s="5">
        <v>0</v>
      </c>
      <c r="J29" s="5">
        <v>0</v>
      </c>
      <c r="K29" s="5">
        <v>0</v>
      </c>
      <c r="L29" s="5">
        <v>0</v>
      </c>
      <c r="M29" s="6">
        <v>0</v>
      </c>
      <c r="N29" s="6">
        <v>0</v>
      </c>
      <c r="O29" s="6">
        <v>0</v>
      </c>
      <c r="P29" s="6">
        <v>0</v>
      </c>
    </row>
    <row r="30" spans="1:16" s="2" customFormat="1" ht="33.75" customHeight="1">
      <c r="A30" s="9" t="s">
        <v>159</v>
      </c>
      <c r="B30" s="24" t="s">
        <v>180</v>
      </c>
      <c r="C30" s="5">
        <v>101.44</v>
      </c>
      <c r="D30" s="5">
        <v>6047999.3</v>
      </c>
      <c r="E30" s="5">
        <v>0</v>
      </c>
      <c r="F30" s="5">
        <v>0</v>
      </c>
      <c r="G30" s="5">
        <v>101.44</v>
      </c>
      <c r="H30" s="5">
        <v>6047999.3</v>
      </c>
      <c r="I30" s="5">
        <v>0</v>
      </c>
      <c r="J30" s="5">
        <v>0</v>
      </c>
      <c r="K30" s="5">
        <v>0</v>
      </c>
      <c r="L30" s="5">
        <v>0</v>
      </c>
      <c r="M30" s="6">
        <v>0</v>
      </c>
      <c r="N30" s="6">
        <v>0</v>
      </c>
      <c r="O30" s="6">
        <v>0</v>
      </c>
      <c r="P30" s="6">
        <v>0</v>
      </c>
    </row>
    <row r="31" spans="1:16" s="2" customFormat="1" ht="50.25" customHeight="1">
      <c r="A31" s="26" t="s">
        <v>221</v>
      </c>
      <c r="B31" s="30"/>
      <c r="C31" s="5">
        <f>C32</f>
        <v>281.71</v>
      </c>
      <c r="D31" s="5">
        <f>D32</f>
        <v>8876000</v>
      </c>
      <c r="E31" s="5">
        <v>0</v>
      </c>
      <c r="F31" s="5">
        <v>0</v>
      </c>
      <c r="G31" s="5">
        <f>G32</f>
        <v>281.71</v>
      </c>
      <c r="H31" s="5">
        <f>H32</f>
        <v>8876000</v>
      </c>
      <c r="I31" s="5">
        <v>0</v>
      </c>
      <c r="J31" s="5">
        <v>0</v>
      </c>
      <c r="K31" s="5">
        <v>0</v>
      </c>
      <c r="L31" s="5">
        <v>0</v>
      </c>
      <c r="M31" s="6">
        <v>0</v>
      </c>
      <c r="N31" s="6">
        <v>0</v>
      </c>
      <c r="O31" s="6">
        <v>0</v>
      </c>
      <c r="P31" s="6">
        <v>0</v>
      </c>
    </row>
    <row r="32" spans="1:16" s="2" customFormat="1" ht="33.75" customHeight="1">
      <c r="A32" s="9" t="s">
        <v>12</v>
      </c>
      <c r="B32" s="24" t="s">
        <v>176</v>
      </c>
      <c r="C32" s="22">
        <v>281.71</v>
      </c>
      <c r="D32" s="5">
        <v>8876000</v>
      </c>
      <c r="E32" s="5">
        <v>0</v>
      </c>
      <c r="F32" s="5">
        <v>0</v>
      </c>
      <c r="G32" s="5">
        <v>281.71</v>
      </c>
      <c r="H32" s="5">
        <v>8876000</v>
      </c>
      <c r="I32" s="5">
        <v>0</v>
      </c>
      <c r="J32" s="5">
        <v>0</v>
      </c>
      <c r="K32" s="5">
        <v>0</v>
      </c>
      <c r="L32" s="5">
        <v>0</v>
      </c>
      <c r="M32" s="6">
        <v>0</v>
      </c>
      <c r="N32" s="6">
        <v>0</v>
      </c>
      <c r="O32" s="6">
        <v>0</v>
      </c>
      <c r="P32" s="6">
        <v>0</v>
      </c>
    </row>
    <row r="33" spans="1:16" s="2" customFormat="1" ht="51" customHeight="1">
      <c r="A33" s="26" t="s">
        <v>132</v>
      </c>
      <c r="B33" s="30"/>
      <c r="C33" s="5">
        <f>C34+C35</f>
        <v>985.2</v>
      </c>
      <c r="D33" s="5">
        <f>D34+D35</f>
        <v>31477600</v>
      </c>
      <c r="E33" s="5">
        <v>0</v>
      </c>
      <c r="F33" s="5">
        <v>0</v>
      </c>
      <c r="G33" s="5">
        <f>G34+G35</f>
        <v>985.2</v>
      </c>
      <c r="H33" s="5">
        <f>H34+H35</f>
        <v>31477600</v>
      </c>
      <c r="I33" s="5">
        <v>0</v>
      </c>
      <c r="J33" s="5">
        <v>0</v>
      </c>
      <c r="K33" s="5">
        <v>0</v>
      </c>
      <c r="L33" s="5">
        <v>0</v>
      </c>
      <c r="M33" s="6">
        <v>0</v>
      </c>
      <c r="N33" s="6">
        <v>0</v>
      </c>
      <c r="O33" s="6">
        <v>0</v>
      </c>
      <c r="P33" s="6">
        <v>0</v>
      </c>
    </row>
    <row r="34" spans="1:16" s="2" customFormat="1" ht="33.75" customHeight="1">
      <c r="A34" s="10" t="s">
        <v>13</v>
      </c>
      <c r="B34" s="24" t="s">
        <v>177</v>
      </c>
      <c r="C34" s="5">
        <v>474.14</v>
      </c>
      <c r="D34" s="5">
        <v>15005759.999999998</v>
      </c>
      <c r="E34" s="5">
        <v>0</v>
      </c>
      <c r="F34" s="5">
        <v>0</v>
      </c>
      <c r="G34" s="5">
        <v>474.14</v>
      </c>
      <c r="H34" s="5">
        <v>15005759.999999998</v>
      </c>
      <c r="I34" s="5">
        <v>0</v>
      </c>
      <c r="J34" s="5">
        <v>0</v>
      </c>
      <c r="K34" s="5">
        <v>0</v>
      </c>
      <c r="L34" s="5">
        <v>0</v>
      </c>
      <c r="M34" s="6">
        <v>0</v>
      </c>
      <c r="N34" s="6">
        <v>0</v>
      </c>
      <c r="O34" s="6">
        <v>0</v>
      </c>
      <c r="P34" s="6">
        <v>0</v>
      </c>
    </row>
    <row r="35" spans="1:16" s="2" customFormat="1" ht="33.75" customHeight="1">
      <c r="A35" s="10" t="s">
        <v>14</v>
      </c>
      <c r="B35" s="24" t="s">
        <v>178</v>
      </c>
      <c r="C35" s="5">
        <v>511.06</v>
      </c>
      <c r="D35" s="5">
        <v>16471840</v>
      </c>
      <c r="E35" s="5">
        <v>0</v>
      </c>
      <c r="F35" s="5">
        <v>0</v>
      </c>
      <c r="G35" s="5">
        <v>511.06</v>
      </c>
      <c r="H35" s="5">
        <v>16471840</v>
      </c>
      <c r="I35" s="5">
        <v>0</v>
      </c>
      <c r="J35" s="5">
        <v>0</v>
      </c>
      <c r="K35" s="5">
        <v>0</v>
      </c>
      <c r="L35" s="5">
        <v>0</v>
      </c>
      <c r="M35" s="6">
        <v>0</v>
      </c>
      <c r="N35" s="6">
        <v>0</v>
      </c>
      <c r="O35" s="6">
        <v>0</v>
      </c>
      <c r="P35" s="6">
        <v>0</v>
      </c>
    </row>
    <row r="36" spans="1:16" s="2" customFormat="1" ht="50.25" customHeight="1">
      <c r="A36" s="26" t="s">
        <v>222</v>
      </c>
      <c r="B36" s="27"/>
      <c r="C36" s="5">
        <f aca="true" t="shared" si="4" ref="C36:H36">C37+C38+C39</f>
        <v>1163.44</v>
      </c>
      <c r="D36" s="5">
        <f t="shared" si="4"/>
        <v>36624000</v>
      </c>
      <c r="E36" s="5">
        <f t="shared" si="4"/>
        <v>0</v>
      </c>
      <c r="F36" s="5">
        <f t="shared" si="4"/>
        <v>0</v>
      </c>
      <c r="G36" s="5">
        <f t="shared" si="4"/>
        <v>1163.44</v>
      </c>
      <c r="H36" s="5">
        <f t="shared" si="4"/>
        <v>36624000</v>
      </c>
      <c r="I36" s="5">
        <v>0</v>
      </c>
      <c r="J36" s="5">
        <v>0</v>
      </c>
      <c r="K36" s="5">
        <v>0</v>
      </c>
      <c r="L36" s="5">
        <v>0</v>
      </c>
      <c r="M36" s="6">
        <v>0</v>
      </c>
      <c r="N36" s="6">
        <v>0</v>
      </c>
      <c r="O36" s="6">
        <v>0</v>
      </c>
      <c r="P36" s="6">
        <v>0</v>
      </c>
    </row>
    <row r="37" spans="1:16" s="2" customFormat="1" ht="33.75" customHeight="1">
      <c r="A37" s="9" t="s">
        <v>15</v>
      </c>
      <c r="B37" s="24" t="s">
        <v>285</v>
      </c>
      <c r="C37" s="5">
        <v>371.16</v>
      </c>
      <c r="D37" s="5">
        <v>11499600</v>
      </c>
      <c r="E37" s="5">
        <v>0</v>
      </c>
      <c r="F37" s="5">
        <v>0</v>
      </c>
      <c r="G37" s="5">
        <v>371.16</v>
      </c>
      <c r="H37" s="5">
        <v>11499600</v>
      </c>
      <c r="I37" s="5">
        <v>0</v>
      </c>
      <c r="J37" s="5">
        <v>0</v>
      </c>
      <c r="K37" s="5">
        <v>0</v>
      </c>
      <c r="L37" s="5">
        <v>0</v>
      </c>
      <c r="M37" s="6">
        <v>0</v>
      </c>
      <c r="N37" s="6">
        <v>0</v>
      </c>
      <c r="O37" s="6">
        <v>0</v>
      </c>
      <c r="P37" s="6">
        <v>0</v>
      </c>
    </row>
    <row r="38" spans="1:16" s="2" customFormat="1" ht="33.75" customHeight="1">
      <c r="A38" s="9" t="s">
        <v>16</v>
      </c>
      <c r="B38" s="24" t="s">
        <v>286</v>
      </c>
      <c r="C38" s="5">
        <v>391.55</v>
      </c>
      <c r="D38" s="5">
        <v>12490800</v>
      </c>
      <c r="E38" s="5">
        <v>0</v>
      </c>
      <c r="F38" s="5">
        <v>0</v>
      </c>
      <c r="G38" s="5">
        <v>391.55</v>
      </c>
      <c r="H38" s="5">
        <v>12490800</v>
      </c>
      <c r="I38" s="5">
        <v>0</v>
      </c>
      <c r="J38" s="5">
        <v>0</v>
      </c>
      <c r="K38" s="5">
        <v>0</v>
      </c>
      <c r="L38" s="5">
        <v>0</v>
      </c>
      <c r="M38" s="6">
        <v>0</v>
      </c>
      <c r="N38" s="6">
        <v>0</v>
      </c>
      <c r="O38" s="6">
        <v>0</v>
      </c>
      <c r="P38" s="6">
        <v>0</v>
      </c>
    </row>
    <row r="39" spans="1:16" s="2" customFormat="1" ht="33.75" customHeight="1">
      <c r="A39" s="9" t="s">
        <v>17</v>
      </c>
      <c r="B39" s="24" t="s">
        <v>287</v>
      </c>
      <c r="C39" s="5">
        <v>400.73</v>
      </c>
      <c r="D39" s="5">
        <v>12633600</v>
      </c>
      <c r="E39" s="5">
        <v>0</v>
      </c>
      <c r="F39" s="5">
        <v>0</v>
      </c>
      <c r="G39" s="5">
        <v>400.73</v>
      </c>
      <c r="H39" s="5">
        <v>12633600</v>
      </c>
      <c r="I39" s="5">
        <v>0</v>
      </c>
      <c r="J39" s="5">
        <v>0</v>
      </c>
      <c r="K39" s="5">
        <v>0</v>
      </c>
      <c r="L39" s="5">
        <v>0</v>
      </c>
      <c r="M39" s="6">
        <v>0</v>
      </c>
      <c r="N39" s="6">
        <v>0</v>
      </c>
      <c r="O39" s="6">
        <v>0</v>
      </c>
      <c r="P39" s="6">
        <v>0</v>
      </c>
    </row>
    <row r="40" spans="1:16" s="2" customFormat="1" ht="48.75" customHeight="1">
      <c r="A40" s="26" t="s">
        <v>223</v>
      </c>
      <c r="B40" s="27"/>
      <c r="C40" s="5">
        <f>C41+C42</f>
        <v>678.37</v>
      </c>
      <c r="D40" s="5">
        <f>D41+D42</f>
        <v>25639320</v>
      </c>
      <c r="E40" s="5">
        <v>0</v>
      </c>
      <c r="F40" s="5">
        <v>0</v>
      </c>
      <c r="G40" s="5">
        <f>G41+G42</f>
        <v>678.37</v>
      </c>
      <c r="H40" s="5">
        <f>H41+H42</f>
        <v>25639320</v>
      </c>
      <c r="I40" s="5">
        <v>0</v>
      </c>
      <c r="J40" s="5">
        <v>0</v>
      </c>
      <c r="K40" s="5">
        <v>0</v>
      </c>
      <c r="L40" s="5">
        <v>0</v>
      </c>
      <c r="M40" s="6">
        <v>0</v>
      </c>
      <c r="N40" s="6">
        <v>0</v>
      </c>
      <c r="O40" s="6">
        <v>0</v>
      </c>
      <c r="P40" s="6">
        <v>0</v>
      </c>
    </row>
    <row r="41" spans="1:16" s="2" customFormat="1" ht="33.75" customHeight="1">
      <c r="A41" s="11" t="s">
        <v>18</v>
      </c>
      <c r="B41" s="12" t="s">
        <v>181</v>
      </c>
      <c r="C41" s="5">
        <v>577.37</v>
      </c>
      <c r="D41" s="5">
        <v>22431920</v>
      </c>
      <c r="E41" s="5">
        <v>0</v>
      </c>
      <c r="F41" s="5">
        <v>0</v>
      </c>
      <c r="G41" s="5">
        <v>577.37</v>
      </c>
      <c r="H41" s="5">
        <v>22431920</v>
      </c>
      <c r="I41" s="5">
        <v>0</v>
      </c>
      <c r="J41" s="5">
        <v>0</v>
      </c>
      <c r="K41" s="5">
        <v>0</v>
      </c>
      <c r="L41" s="5">
        <v>0</v>
      </c>
      <c r="M41" s="6">
        <v>0</v>
      </c>
      <c r="N41" s="6">
        <v>0</v>
      </c>
      <c r="O41" s="6">
        <v>0</v>
      </c>
      <c r="P41" s="6">
        <v>0</v>
      </c>
    </row>
    <row r="42" spans="1:16" s="2" customFormat="1" ht="33.75" customHeight="1">
      <c r="A42" s="11" t="s">
        <v>22</v>
      </c>
      <c r="B42" s="12" t="s">
        <v>272</v>
      </c>
      <c r="C42" s="5">
        <v>101</v>
      </c>
      <c r="D42" s="5">
        <v>3207400</v>
      </c>
      <c r="E42" s="5">
        <v>0</v>
      </c>
      <c r="F42" s="5">
        <v>0</v>
      </c>
      <c r="G42" s="5">
        <v>101</v>
      </c>
      <c r="H42" s="5">
        <v>3207400</v>
      </c>
      <c r="I42" s="5">
        <v>0</v>
      </c>
      <c r="J42" s="5">
        <v>0</v>
      </c>
      <c r="K42" s="5">
        <v>0</v>
      </c>
      <c r="L42" s="5">
        <v>0</v>
      </c>
      <c r="M42" s="6">
        <v>0</v>
      </c>
      <c r="N42" s="6">
        <v>0</v>
      </c>
      <c r="O42" s="6">
        <v>0</v>
      </c>
      <c r="P42" s="6">
        <v>0</v>
      </c>
    </row>
    <row r="43" spans="1:16" s="2" customFormat="1" ht="33.75" customHeight="1">
      <c r="A43" s="37" t="s">
        <v>198</v>
      </c>
      <c r="B43" s="38"/>
      <c r="C43" s="5">
        <f aca="true" t="shared" si="5" ref="C43:P43">C44+C45+C46+C47+C48+C49+C50+C51+C52+C53+C54+C55+C56</f>
        <v>1286.5800000000002</v>
      </c>
      <c r="D43" s="5">
        <f t="shared" si="5"/>
        <v>52199000</v>
      </c>
      <c r="E43" s="5">
        <f t="shared" si="5"/>
        <v>0</v>
      </c>
      <c r="F43" s="5">
        <f t="shared" si="5"/>
        <v>0</v>
      </c>
      <c r="G43" s="5">
        <f t="shared" si="5"/>
        <v>896.2900000000001</v>
      </c>
      <c r="H43" s="5">
        <f t="shared" si="5"/>
        <v>37366000</v>
      </c>
      <c r="I43" s="5">
        <f t="shared" si="5"/>
        <v>390.29</v>
      </c>
      <c r="J43" s="5">
        <f t="shared" si="5"/>
        <v>14833000</v>
      </c>
      <c r="K43" s="5">
        <f t="shared" si="5"/>
        <v>0</v>
      </c>
      <c r="L43" s="5">
        <f t="shared" si="5"/>
        <v>0</v>
      </c>
      <c r="M43" s="5">
        <f t="shared" si="5"/>
        <v>0</v>
      </c>
      <c r="N43" s="5">
        <f t="shared" si="5"/>
        <v>0</v>
      </c>
      <c r="O43" s="5">
        <f t="shared" si="5"/>
        <v>0</v>
      </c>
      <c r="P43" s="5">
        <f t="shared" si="5"/>
        <v>0</v>
      </c>
    </row>
    <row r="44" spans="1:16" s="2" customFormat="1" ht="33.75" customHeight="1">
      <c r="A44" s="11" t="s">
        <v>38</v>
      </c>
      <c r="B44" s="12" t="s">
        <v>26</v>
      </c>
      <c r="C44" s="5">
        <v>71.51</v>
      </c>
      <c r="D44" s="5">
        <v>2733500</v>
      </c>
      <c r="E44" s="5">
        <v>0</v>
      </c>
      <c r="F44" s="5">
        <v>0</v>
      </c>
      <c r="G44" s="5">
        <v>71.51</v>
      </c>
      <c r="H44" s="5">
        <v>2733500</v>
      </c>
      <c r="I44" s="5">
        <v>0</v>
      </c>
      <c r="J44" s="5">
        <v>0</v>
      </c>
      <c r="K44" s="5">
        <v>0</v>
      </c>
      <c r="L44" s="5">
        <v>0</v>
      </c>
      <c r="M44" s="6">
        <v>0</v>
      </c>
      <c r="N44" s="6">
        <v>0</v>
      </c>
      <c r="O44" s="6">
        <v>0</v>
      </c>
      <c r="P44" s="6">
        <v>0</v>
      </c>
    </row>
    <row r="45" spans="1:16" s="2" customFormat="1" ht="33.75" customHeight="1">
      <c r="A45" s="11" t="s">
        <v>39</v>
      </c>
      <c r="B45" s="12" t="s">
        <v>28</v>
      </c>
      <c r="C45" s="5">
        <v>191.63</v>
      </c>
      <c r="D45" s="5">
        <v>7657999.999999999</v>
      </c>
      <c r="E45" s="5">
        <v>0</v>
      </c>
      <c r="F45" s="5">
        <v>0</v>
      </c>
      <c r="G45" s="5">
        <v>0</v>
      </c>
      <c r="H45" s="5">
        <v>0</v>
      </c>
      <c r="I45" s="5">
        <v>191.63</v>
      </c>
      <c r="J45" s="5">
        <v>7657999.999999999</v>
      </c>
      <c r="K45" s="5">
        <v>0</v>
      </c>
      <c r="L45" s="5">
        <v>0</v>
      </c>
      <c r="M45" s="6">
        <v>0</v>
      </c>
      <c r="N45" s="6">
        <v>0</v>
      </c>
      <c r="O45" s="6">
        <v>0</v>
      </c>
      <c r="P45" s="6">
        <v>0</v>
      </c>
    </row>
    <row r="46" spans="1:16" s="2" customFormat="1" ht="33.75" customHeight="1">
      <c r="A46" s="11" t="s">
        <v>40</v>
      </c>
      <c r="B46" s="12" t="s">
        <v>30</v>
      </c>
      <c r="C46" s="5">
        <v>133.35</v>
      </c>
      <c r="D46" s="5">
        <v>4795000</v>
      </c>
      <c r="E46" s="5">
        <v>0</v>
      </c>
      <c r="F46" s="5">
        <v>0</v>
      </c>
      <c r="G46" s="5">
        <v>0</v>
      </c>
      <c r="H46" s="5">
        <v>0</v>
      </c>
      <c r="I46" s="5">
        <v>133.35</v>
      </c>
      <c r="J46" s="5">
        <v>4795000</v>
      </c>
      <c r="K46" s="5">
        <v>0</v>
      </c>
      <c r="L46" s="5">
        <v>0</v>
      </c>
      <c r="M46" s="6">
        <v>0</v>
      </c>
      <c r="N46" s="6">
        <v>0</v>
      </c>
      <c r="O46" s="6">
        <v>0</v>
      </c>
      <c r="P46" s="6">
        <v>0</v>
      </c>
    </row>
    <row r="47" spans="1:16" s="2" customFormat="1" ht="33.75" customHeight="1">
      <c r="A47" s="11" t="s">
        <v>41</v>
      </c>
      <c r="B47" s="12" t="s">
        <v>32</v>
      </c>
      <c r="C47" s="5">
        <v>133.19</v>
      </c>
      <c r="D47" s="5">
        <v>5859000</v>
      </c>
      <c r="E47" s="5">
        <v>0</v>
      </c>
      <c r="F47" s="5">
        <v>0</v>
      </c>
      <c r="G47" s="5">
        <v>133.19</v>
      </c>
      <c r="H47" s="5">
        <v>5859000</v>
      </c>
      <c r="I47" s="5">
        <v>0</v>
      </c>
      <c r="J47" s="5">
        <v>0</v>
      </c>
      <c r="K47" s="5">
        <v>0</v>
      </c>
      <c r="L47" s="5">
        <v>0</v>
      </c>
      <c r="M47" s="6">
        <v>0</v>
      </c>
      <c r="N47" s="6">
        <v>0</v>
      </c>
      <c r="O47" s="6">
        <v>0</v>
      </c>
      <c r="P47" s="6">
        <v>0</v>
      </c>
    </row>
    <row r="48" spans="1:16" s="2" customFormat="1" ht="33.75" customHeight="1">
      <c r="A48" s="11" t="s">
        <v>21</v>
      </c>
      <c r="B48" s="12" t="s">
        <v>34</v>
      </c>
      <c r="C48" s="5">
        <v>69.14</v>
      </c>
      <c r="D48" s="5">
        <v>3426500</v>
      </c>
      <c r="E48" s="5">
        <v>0</v>
      </c>
      <c r="F48" s="5">
        <v>0</v>
      </c>
      <c r="G48" s="5">
        <v>38.83</v>
      </c>
      <c r="H48" s="5">
        <v>2275000</v>
      </c>
      <c r="I48" s="5">
        <v>30.31</v>
      </c>
      <c r="J48" s="5">
        <v>1151500</v>
      </c>
      <c r="K48" s="5">
        <v>0</v>
      </c>
      <c r="L48" s="5">
        <v>0</v>
      </c>
      <c r="M48" s="6">
        <v>0</v>
      </c>
      <c r="N48" s="6">
        <v>0</v>
      </c>
      <c r="O48" s="6">
        <v>0</v>
      </c>
      <c r="P48" s="6">
        <v>0</v>
      </c>
    </row>
    <row r="49" spans="1:16" s="2" customFormat="1" ht="33.75" customHeight="1">
      <c r="A49" s="11" t="s">
        <v>23</v>
      </c>
      <c r="B49" s="12" t="s">
        <v>138</v>
      </c>
      <c r="C49" s="5">
        <v>122.5</v>
      </c>
      <c r="D49" s="5">
        <v>5047000</v>
      </c>
      <c r="E49" s="5">
        <v>0</v>
      </c>
      <c r="F49" s="5">
        <v>0</v>
      </c>
      <c r="G49" s="5">
        <v>122.5</v>
      </c>
      <c r="H49" s="5">
        <v>5047000</v>
      </c>
      <c r="I49" s="5">
        <v>0</v>
      </c>
      <c r="J49" s="5">
        <v>0</v>
      </c>
      <c r="K49" s="5">
        <v>0</v>
      </c>
      <c r="L49" s="5">
        <v>0</v>
      </c>
      <c r="M49" s="6">
        <v>0</v>
      </c>
      <c r="N49" s="6">
        <v>0</v>
      </c>
      <c r="O49" s="6">
        <v>0</v>
      </c>
      <c r="P49" s="6">
        <v>0</v>
      </c>
    </row>
    <row r="50" spans="1:16" s="2" customFormat="1" ht="33.75" customHeight="1">
      <c r="A50" s="9" t="s">
        <v>24</v>
      </c>
      <c r="B50" s="24" t="s">
        <v>152</v>
      </c>
      <c r="C50" s="5">
        <v>22.3</v>
      </c>
      <c r="D50" s="5">
        <v>864500</v>
      </c>
      <c r="E50" s="5">
        <v>0</v>
      </c>
      <c r="F50" s="5">
        <v>0</v>
      </c>
      <c r="G50" s="5">
        <v>22.3</v>
      </c>
      <c r="H50" s="5">
        <v>864500</v>
      </c>
      <c r="I50" s="5">
        <v>0</v>
      </c>
      <c r="J50" s="5">
        <v>0</v>
      </c>
      <c r="K50" s="5">
        <v>0</v>
      </c>
      <c r="L50" s="5">
        <v>0</v>
      </c>
      <c r="M50" s="6">
        <v>0</v>
      </c>
      <c r="N50" s="6">
        <v>0</v>
      </c>
      <c r="O50" s="6">
        <v>0</v>
      </c>
      <c r="P50" s="6">
        <v>0</v>
      </c>
    </row>
    <row r="51" spans="1:16" s="2" customFormat="1" ht="33.75" customHeight="1">
      <c r="A51" s="9" t="s">
        <v>25</v>
      </c>
      <c r="B51" s="24" t="s">
        <v>135</v>
      </c>
      <c r="C51" s="5">
        <v>30.15</v>
      </c>
      <c r="D51" s="5">
        <v>1155000</v>
      </c>
      <c r="E51" s="5">
        <v>0</v>
      </c>
      <c r="F51" s="5">
        <v>0</v>
      </c>
      <c r="G51" s="5">
        <v>30.15</v>
      </c>
      <c r="H51" s="5">
        <v>1155000</v>
      </c>
      <c r="I51" s="5">
        <v>0</v>
      </c>
      <c r="J51" s="5">
        <v>0</v>
      </c>
      <c r="K51" s="5">
        <v>0</v>
      </c>
      <c r="L51" s="5">
        <v>0</v>
      </c>
      <c r="M51" s="6">
        <v>0</v>
      </c>
      <c r="N51" s="6">
        <v>0</v>
      </c>
      <c r="O51" s="6">
        <v>0</v>
      </c>
      <c r="P51" s="6">
        <v>0</v>
      </c>
    </row>
    <row r="52" spans="1:16" s="2" customFormat="1" ht="33.75" customHeight="1">
      <c r="A52" s="11" t="s">
        <v>27</v>
      </c>
      <c r="B52" s="12" t="s">
        <v>142</v>
      </c>
      <c r="C52" s="5">
        <v>107.43</v>
      </c>
      <c r="D52" s="5">
        <v>3843000</v>
      </c>
      <c r="E52" s="5">
        <v>0</v>
      </c>
      <c r="F52" s="5">
        <v>0</v>
      </c>
      <c r="G52" s="5">
        <v>72.43</v>
      </c>
      <c r="H52" s="5">
        <v>2614500</v>
      </c>
      <c r="I52" s="5">
        <v>35</v>
      </c>
      <c r="J52" s="5">
        <v>1228500</v>
      </c>
      <c r="K52" s="5">
        <v>0</v>
      </c>
      <c r="L52" s="5">
        <v>0</v>
      </c>
      <c r="M52" s="6">
        <v>0</v>
      </c>
      <c r="N52" s="6">
        <v>0</v>
      </c>
      <c r="O52" s="6">
        <v>0</v>
      </c>
      <c r="P52" s="6">
        <v>0</v>
      </c>
    </row>
    <row r="53" spans="1:16" s="2" customFormat="1" ht="33.75" customHeight="1">
      <c r="A53" s="11" t="s">
        <v>29</v>
      </c>
      <c r="B53" s="12" t="s">
        <v>143</v>
      </c>
      <c r="C53" s="5">
        <v>59.7</v>
      </c>
      <c r="D53" s="5">
        <v>2611000</v>
      </c>
      <c r="E53" s="5">
        <v>0</v>
      </c>
      <c r="F53" s="5">
        <v>0</v>
      </c>
      <c r="G53" s="5">
        <v>59.7</v>
      </c>
      <c r="H53" s="5">
        <v>2611000</v>
      </c>
      <c r="I53" s="5">
        <v>0</v>
      </c>
      <c r="J53" s="5">
        <v>0</v>
      </c>
      <c r="K53" s="5">
        <v>0</v>
      </c>
      <c r="L53" s="5">
        <v>0</v>
      </c>
      <c r="M53" s="6">
        <v>0</v>
      </c>
      <c r="N53" s="6">
        <v>0</v>
      </c>
      <c r="O53" s="6">
        <v>0</v>
      </c>
      <c r="P53" s="6">
        <v>0</v>
      </c>
    </row>
    <row r="54" spans="1:16" s="2" customFormat="1" ht="33.75" customHeight="1">
      <c r="A54" s="11" t="s">
        <v>31</v>
      </c>
      <c r="B54" s="12" t="s">
        <v>136</v>
      </c>
      <c r="C54" s="5">
        <v>213.81</v>
      </c>
      <c r="D54" s="5">
        <v>8799000</v>
      </c>
      <c r="E54" s="5">
        <v>0</v>
      </c>
      <c r="F54" s="5">
        <v>0</v>
      </c>
      <c r="G54" s="5">
        <v>213.81</v>
      </c>
      <c r="H54" s="5">
        <v>8799000</v>
      </c>
      <c r="I54" s="5">
        <v>0</v>
      </c>
      <c r="J54" s="5">
        <v>0</v>
      </c>
      <c r="K54" s="5">
        <v>0</v>
      </c>
      <c r="L54" s="5">
        <v>0</v>
      </c>
      <c r="M54" s="6">
        <v>0</v>
      </c>
      <c r="N54" s="6">
        <v>0</v>
      </c>
      <c r="O54" s="6">
        <v>0</v>
      </c>
      <c r="P54" s="6">
        <v>0</v>
      </c>
    </row>
    <row r="55" spans="1:16" s="2" customFormat="1" ht="33.75" customHeight="1">
      <c r="A55" s="11" t="s">
        <v>33</v>
      </c>
      <c r="B55" s="12" t="s">
        <v>144</v>
      </c>
      <c r="C55" s="5">
        <v>103.98</v>
      </c>
      <c r="D55" s="5">
        <v>4266500</v>
      </c>
      <c r="E55" s="5">
        <v>0</v>
      </c>
      <c r="F55" s="5">
        <v>0</v>
      </c>
      <c r="G55" s="5">
        <v>103.98</v>
      </c>
      <c r="H55" s="5">
        <v>4266500</v>
      </c>
      <c r="I55" s="5">
        <v>0</v>
      </c>
      <c r="J55" s="5">
        <v>0</v>
      </c>
      <c r="K55" s="5">
        <v>0</v>
      </c>
      <c r="L55" s="5">
        <v>0</v>
      </c>
      <c r="M55" s="6">
        <v>0</v>
      </c>
      <c r="N55" s="6">
        <v>0</v>
      </c>
      <c r="O55" s="6">
        <v>0</v>
      </c>
      <c r="P55" s="6">
        <v>0</v>
      </c>
    </row>
    <row r="56" spans="1:16" s="2" customFormat="1" ht="33.75" customHeight="1">
      <c r="A56" s="9" t="s">
        <v>42</v>
      </c>
      <c r="B56" s="24" t="s">
        <v>145</v>
      </c>
      <c r="C56" s="5">
        <v>27.89</v>
      </c>
      <c r="D56" s="5">
        <v>1141000</v>
      </c>
      <c r="E56" s="5">
        <v>0</v>
      </c>
      <c r="F56" s="5">
        <v>0</v>
      </c>
      <c r="G56" s="5">
        <v>27.89</v>
      </c>
      <c r="H56" s="5">
        <v>1141000</v>
      </c>
      <c r="I56" s="5">
        <v>0</v>
      </c>
      <c r="J56" s="5">
        <v>0</v>
      </c>
      <c r="K56" s="5">
        <v>0</v>
      </c>
      <c r="L56" s="5">
        <v>0</v>
      </c>
      <c r="M56" s="6">
        <v>0</v>
      </c>
      <c r="N56" s="6">
        <v>0</v>
      </c>
      <c r="O56" s="6">
        <v>0</v>
      </c>
      <c r="P56" s="6">
        <v>0</v>
      </c>
    </row>
    <row r="57" spans="1:16" s="2" customFormat="1" ht="33.75" customHeight="1">
      <c r="A57" s="26" t="s">
        <v>199</v>
      </c>
      <c r="B57" s="27"/>
      <c r="C57" s="5">
        <f aca="true" t="shared" si="6" ref="C57:P57">C58+C59+C60+C61+C62+C63+C64+C65+C66+C67+C68+C69+C70+C71+C72+C73</f>
        <v>9804.880000000003</v>
      </c>
      <c r="D57" s="5">
        <f t="shared" si="6"/>
        <v>398315740</v>
      </c>
      <c r="E57" s="5">
        <f t="shared" si="6"/>
        <v>0</v>
      </c>
      <c r="F57" s="5">
        <f t="shared" si="6"/>
        <v>0</v>
      </c>
      <c r="G57" s="5">
        <f t="shared" si="6"/>
        <v>9804.880000000003</v>
      </c>
      <c r="H57" s="5">
        <f t="shared" si="6"/>
        <v>398315740</v>
      </c>
      <c r="I57" s="5">
        <f t="shared" si="6"/>
        <v>0</v>
      </c>
      <c r="J57" s="5">
        <f t="shared" si="6"/>
        <v>0</v>
      </c>
      <c r="K57" s="5">
        <f t="shared" si="6"/>
        <v>0</v>
      </c>
      <c r="L57" s="5">
        <f t="shared" si="6"/>
        <v>0</v>
      </c>
      <c r="M57" s="5">
        <f t="shared" si="6"/>
        <v>0</v>
      </c>
      <c r="N57" s="5">
        <f t="shared" si="6"/>
        <v>0</v>
      </c>
      <c r="O57" s="5">
        <f t="shared" si="6"/>
        <v>0</v>
      </c>
      <c r="P57" s="5">
        <f t="shared" si="6"/>
        <v>0</v>
      </c>
    </row>
    <row r="58" spans="1:16" s="2" customFormat="1" ht="33.75" customHeight="1">
      <c r="A58" s="9" t="s">
        <v>43</v>
      </c>
      <c r="B58" s="24" t="s">
        <v>273</v>
      </c>
      <c r="C58" s="5">
        <v>843.85</v>
      </c>
      <c r="D58" s="5">
        <v>32274950</v>
      </c>
      <c r="E58" s="5">
        <v>0</v>
      </c>
      <c r="F58" s="5">
        <v>0</v>
      </c>
      <c r="G58" s="5">
        <v>843.85</v>
      </c>
      <c r="H58" s="5">
        <v>32274950</v>
      </c>
      <c r="I58" s="5">
        <v>0</v>
      </c>
      <c r="J58" s="5">
        <v>0</v>
      </c>
      <c r="K58" s="5">
        <v>0</v>
      </c>
      <c r="L58" s="5">
        <v>0</v>
      </c>
      <c r="M58" s="6">
        <v>0</v>
      </c>
      <c r="N58" s="6">
        <v>0</v>
      </c>
      <c r="O58" s="6">
        <v>0</v>
      </c>
      <c r="P58" s="6">
        <v>0</v>
      </c>
    </row>
    <row r="59" spans="1:16" s="2" customFormat="1" ht="33.75" customHeight="1">
      <c r="A59" s="9" t="s">
        <v>35</v>
      </c>
      <c r="B59" s="24" t="s">
        <v>274</v>
      </c>
      <c r="C59" s="5">
        <v>728.51</v>
      </c>
      <c r="D59" s="5">
        <v>28337669.52</v>
      </c>
      <c r="E59" s="5">
        <v>0</v>
      </c>
      <c r="F59" s="5">
        <v>0</v>
      </c>
      <c r="G59" s="5">
        <v>728.51</v>
      </c>
      <c r="H59" s="5">
        <v>28337669.52</v>
      </c>
      <c r="I59" s="5">
        <v>0</v>
      </c>
      <c r="J59" s="5">
        <v>0</v>
      </c>
      <c r="K59" s="5">
        <v>0</v>
      </c>
      <c r="L59" s="5">
        <v>0</v>
      </c>
      <c r="M59" s="6">
        <v>0</v>
      </c>
      <c r="N59" s="6">
        <v>0</v>
      </c>
      <c r="O59" s="6">
        <v>0</v>
      </c>
      <c r="P59" s="6">
        <v>0</v>
      </c>
    </row>
    <row r="60" spans="1:16" s="2" customFormat="1" ht="33.75" customHeight="1">
      <c r="A60" s="9" t="s">
        <v>44</v>
      </c>
      <c r="B60" s="24" t="s">
        <v>275</v>
      </c>
      <c r="C60" s="5">
        <v>729.11</v>
      </c>
      <c r="D60" s="5">
        <v>29244200</v>
      </c>
      <c r="E60" s="5">
        <v>0</v>
      </c>
      <c r="F60" s="5">
        <v>0</v>
      </c>
      <c r="G60" s="5">
        <v>729.11</v>
      </c>
      <c r="H60" s="5">
        <v>29244200</v>
      </c>
      <c r="I60" s="5">
        <v>0</v>
      </c>
      <c r="J60" s="5">
        <v>0</v>
      </c>
      <c r="K60" s="5">
        <v>0</v>
      </c>
      <c r="L60" s="5">
        <v>0</v>
      </c>
      <c r="M60" s="6">
        <v>0</v>
      </c>
      <c r="N60" s="6">
        <v>0</v>
      </c>
      <c r="O60" s="6">
        <v>0</v>
      </c>
      <c r="P60" s="6">
        <v>0</v>
      </c>
    </row>
    <row r="61" spans="1:16" s="2" customFormat="1" ht="33.75" customHeight="1">
      <c r="A61" s="9" t="s">
        <v>46</v>
      </c>
      <c r="B61" s="24" t="s">
        <v>94</v>
      </c>
      <c r="C61" s="5">
        <v>342.48</v>
      </c>
      <c r="D61" s="5">
        <v>14672700</v>
      </c>
      <c r="E61" s="5">
        <v>0</v>
      </c>
      <c r="F61" s="5">
        <v>0</v>
      </c>
      <c r="G61" s="5">
        <v>342.48</v>
      </c>
      <c r="H61" s="5">
        <v>14672700</v>
      </c>
      <c r="I61" s="5">
        <v>0</v>
      </c>
      <c r="J61" s="5">
        <v>0</v>
      </c>
      <c r="K61" s="5">
        <v>0</v>
      </c>
      <c r="L61" s="5">
        <v>0</v>
      </c>
      <c r="M61" s="6">
        <v>0</v>
      </c>
      <c r="N61" s="6">
        <v>0</v>
      </c>
      <c r="O61" s="6">
        <v>0</v>
      </c>
      <c r="P61" s="6">
        <v>0</v>
      </c>
    </row>
    <row r="62" spans="1:16" s="2" customFormat="1" ht="33.75" customHeight="1">
      <c r="A62" s="9" t="s">
        <v>48</v>
      </c>
      <c r="B62" s="24" t="s">
        <v>146</v>
      </c>
      <c r="C62" s="5">
        <v>1005.32</v>
      </c>
      <c r="D62" s="5">
        <v>38706653.16</v>
      </c>
      <c r="E62" s="5">
        <v>0</v>
      </c>
      <c r="F62" s="5">
        <v>0</v>
      </c>
      <c r="G62" s="5">
        <v>1005.32</v>
      </c>
      <c r="H62" s="5">
        <v>38706653.16</v>
      </c>
      <c r="I62" s="5">
        <v>0</v>
      </c>
      <c r="J62" s="5">
        <v>0</v>
      </c>
      <c r="K62" s="5">
        <v>0</v>
      </c>
      <c r="L62" s="5">
        <v>0</v>
      </c>
      <c r="M62" s="6">
        <v>0</v>
      </c>
      <c r="N62" s="6">
        <v>0</v>
      </c>
      <c r="O62" s="6">
        <v>0</v>
      </c>
      <c r="P62" s="6">
        <v>0</v>
      </c>
    </row>
    <row r="63" spans="1:16" s="2" customFormat="1" ht="33.75" customHeight="1">
      <c r="A63" s="9" t="s">
        <v>50</v>
      </c>
      <c r="B63" s="24" t="s">
        <v>147</v>
      </c>
      <c r="C63" s="5">
        <v>1011.38</v>
      </c>
      <c r="D63" s="5">
        <v>39487684.99</v>
      </c>
      <c r="E63" s="5">
        <v>0</v>
      </c>
      <c r="F63" s="5">
        <v>0</v>
      </c>
      <c r="G63" s="5">
        <v>1011.38</v>
      </c>
      <c r="H63" s="5">
        <v>39487684.99</v>
      </c>
      <c r="I63" s="5">
        <v>0</v>
      </c>
      <c r="J63" s="5">
        <v>0</v>
      </c>
      <c r="K63" s="5">
        <v>0</v>
      </c>
      <c r="L63" s="5">
        <v>0</v>
      </c>
      <c r="M63" s="6">
        <v>0</v>
      </c>
      <c r="N63" s="6">
        <v>0</v>
      </c>
      <c r="O63" s="6">
        <v>0</v>
      </c>
      <c r="P63" s="6">
        <v>0</v>
      </c>
    </row>
    <row r="64" spans="1:16" s="2" customFormat="1" ht="33.75" customHeight="1">
      <c r="A64" s="9" t="s">
        <v>51</v>
      </c>
      <c r="B64" s="24" t="s">
        <v>84</v>
      </c>
      <c r="C64" s="5">
        <v>796.1</v>
      </c>
      <c r="D64" s="5">
        <v>34331100</v>
      </c>
      <c r="E64" s="5">
        <v>0</v>
      </c>
      <c r="F64" s="5">
        <v>0</v>
      </c>
      <c r="G64" s="5">
        <v>796.1</v>
      </c>
      <c r="H64" s="5">
        <v>34331100</v>
      </c>
      <c r="I64" s="5">
        <v>0</v>
      </c>
      <c r="J64" s="5">
        <v>0</v>
      </c>
      <c r="K64" s="5">
        <v>0</v>
      </c>
      <c r="L64" s="5">
        <v>0</v>
      </c>
      <c r="M64" s="6">
        <v>0</v>
      </c>
      <c r="N64" s="6">
        <v>0</v>
      </c>
      <c r="O64" s="6">
        <v>0</v>
      </c>
      <c r="P64" s="6">
        <v>0</v>
      </c>
    </row>
    <row r="65" spans="1:16" s="2" customFormat="1" ht="33.75" customHeight="1">
      <c r="A65" s="9" t="s">
        <v>52</v>
      </c>
      <c r="B65" s="24" t="s">
        <v>85</v>
      </c>
      <c r="C65" s="5">
        <v>834.52</v>
      </c>
      <c r="D65" s="5">
        <v>36431877.51</v>
      </c>
      <c r="E65" s="5">
        <v>0</v>
      </c>
      <c r="F65" s="5">
        <v>0</v>
      </c>
      <c r="G65" s="5">
        <v>834.52</v>
      </c>
      <c r="H65" s="5">
        <v>36431877.51</v>
      </c>
      <c r="I65" s="5">
        <v>0</v>
      </c>
      <c r="J65" s="5">
        <v>0</v>
      </c>
      <c r="K65" s="5">
        <v>0</v>
      </c>
      <c r="L65" s="5">
        <v>0</v>
      </c>
      <c r="M65" s="6">
        <v>0</v>
      </c>
      <c r="N65" s="6">
        <v>0</v>
      </c>
      <c r="O65" s="6">
        <v>0</v>
      </c>
      <c r="P65" s="6">
        <v>0</v>
      </c>
    </row>
    <row r="66" spans="1:16" s="2" customFormat="1" ht="33.75" customHeight="1">
      <c r="A66" s="9" t="s">
        <v>137</v>
      </c>
      <c r="B66" s="24" t="s">
        <v>86</v>
      </c>
      <c r="C66" s="5">
        <v>734.32</v>
      </c>
      <c r="D66" s="5">
        <v>28295451.96</v>
      </c>
      <c r="E66" s="5">
        <v>0</v>
      </c>
      <c r="F66" s="5">
        <v>0</v>
      </c>
      <c r="G66" s="5">
        <v>734.32</v>
      </c>
      <c r="H66" s="5">
        <v>28295451.96</v>
      </c>
      <c r="I66" s="5">
        <v>0</v>
      </c>
      <c r="J66" s="5">
        <v>0</v>
      </c>
      <c r="K66" s="5">
        <v>0</v>
      </c>
      <c r="L66" s="5">
        <v>0</v>
      </c>
      <c r="M66" s="6">
        <v>0</v>
      </c>
      <c r="N66" s="6">
        <v>0</v>
      </c>
      <c r="O66" s="6">
        <v>0</v>
      </c>
      <c r="P66" s="6">
        <v>0</v>
      </c>
    </row>
    <row r="67" spans="1:16" s="2" customFormat="1" ht="33.75" customHeight="1">
      <c r="A67" s="9" t="s">
        <v>160</v>
      </c>
      <c r="B67" s="24" t="s">
        <v>92</v>
      </c>
      <c r="C67" s="5">
        <v>393.6</v>
      </c>
      <c r="D67" s="5">
        <v>17515090.36</v>
      </c>
      <c r="E67" s="5">
        <v>0</v>
      </c>
      <c r="F67" s="5">
        <v>0</v>
      </c>
      <c r="G67" s="5">
        <v>393.6</v>
      </c>
      <c r="H67" s="5">
        <v>17515090.36</v>
      </c>
      <c r="I67" s="5">
        <v>0</v>
      </c>
      <c r="J67" s="5">
        <v>0</v>
      </c>
      <c r="K67" s="5">
        <v>0</v>
      </c>
      <c r="L67" s="5">
        <v>0</v>
      </c>
      <c r="M67" s="6">
        <v>0</v>
      </c>
      <c r="N67" s="6">
        <v>0</v>
      </c>
      <c r="O67" s="6">
        <v>0</v>
      </c>
      <c r="P67" s="6">
        <v>0</v>
      </c>
    </row>
    <row r="68" spans="1:16" s="2" customFormat="1" ht="33.75" customHeight="1">
      <c r="A68" s="9" t="s">
        <v>161</v>
      </c>
      <c r="B68" s="24" t="s">
        <v>255</v>
      </c>
      <c r="C68" s="5">
        <v>32.67</v>
      </c>
      <c r="D68" s="5">
        <v>1610000</v>
      </c>
      <c r="E68" s="5">
        <v>0</v>
      </c>
      <c r="F68" s="5">
        <v>0</v>
      </c>
      <c r="G68" s="5">
        <v>32.67</v>
      </c>
      <c r="H68" s="5">
        <v>1610000</v>
      </c>
      <c r="I68" s="5">
        <v>0</v>
      </c>
      <c r="J68" s="5">
        <v>0</v>
      </c>
      <c r="K68" s="5">
        <v>0</v>
      </c>
      <c r="L68" s="5">
        <v>0</v>
      </c>
      <c r="M68" s="6">
        <v>0</v>
      </c>
      <c r="N68" s="6">
        <v>0</v>
      </c>
      <c r="O68" s="6">
        <v>0</v>
      </c>
      <c r="P68" s="6">
        <v>0</v>
      </c>
    </row>
    <row r="69" spans="1:16" s="2" customFormat="1" ht="33.75" customHeight="1">
      <c r="A69" s="9" t="s">
        <v>55</v>
      </c>
      <c r="B69" s="24" t="s">
        <v>87</v>
      </c>
      <c r="C69" s="5">
        <v>389.83</v>
      </c>
      <c r="D69" s="5">
        <v>16419142.219999999</v>
      </c>
      <c r="E69" s="5">
        <v>0</v>
      </c>
      <c r="F69" s="5">
        <v>0</v>
      </c>
      <c r="G69" s="5">
        <v>389.83</v>
      </c>
      <c r="H69" s="5">
        <v>16419142.219999999</v>
      </c>
      <c r="I69" s="5">
        <v>0</v>
      </c>
      <c r="J69" s="5">
        <v>0</v>
      </c>
      <c r="K69" s="5">
        <v>0</v>
      </c>
      <c r="L69" s="5">
        <v>0</v>
      </c>
      <c r="M69" s="6">
        <v>0</v>
      </c>
      <c r="N69" s="6">
        <v>0</v>
      </c>
      <c r="O69" s="6">
        <v>0</v>
      </c>
      <c r="P69" s="6">
        <v>0</v>
      </c>
    </row>
    <row r="70" spans="1:16" s="2" customFormat="1" ht="33.75" customHeight="1">
      <c r="A70" s="9" t="s">
        <v>56</v>
      </c>
      <c r="B70" s="24" t="s">
        <v>88</v>
      </c>
      <c r="C70" s="5">
        <v>404.79</v>
      </c>
      <c r="D70" s="5">
        <v>17391500</v>
      </c>
      <c r="E70" s="5">
        <v>0</v>
      </c>
      <c r="F70" s="5">
        <v>0</v>
      </c>
      <c r="G70" s="5">
        <v>404.79</v>
      </c>
      <c r="H70" s="5">
        <v>17391500</v>
      </c>
      <c r="I70" s="5">
        <v>0</v>
      </c>
      <c r="J70" s="5">
        <v>0</v>
      </c>
      <c r="K70" s="5">
        <v>0</v>
      </c>
      <c r="L70" s="5">
        <v>0</v>
      </c>
      <c r="M70" s="6">
        <v>0</v>
      </c>
      <c r="N70" s="6">
        <v>0</v>
      </c>
      <c r="O70" s="6">
        <v>0</v>
      </c>
      <c r="P70" s="6">
        <v>0</v>
      </c>
    </row>
    <row r="71" spans="1:16" s="2" customFormat="1" ht="33.75" customHeight="1">
      <c r="A71" s="9" t="s">
        <v>57</v>
      </c>
      <c r="B71" s="24" t="s">
        <v>89</v>
      </c>
      <c r="C71" s="5">
        <v>720.86</v>
      </c>
      <c r="D71" s="5">
        <v>28982100</v>
      </c>
      <c r="E71" s="5">
        <v>0</v>
      </c>
      <c r="F71" s="5">
        <v>0</v>
      </c>
      <c r="G71" s="5">
        <v>720.86</v>
      </c>
      <c r="H71" s="5">
        <v>28982100</v>
      </c>
      <c r="I71" s="5">
        <v>0</v>
      </c>
      <c r="J71" s="5">
        <v>0</v>
      </c>
      <c r="K71" s="5">
        <v>0</v>
      </c>
      <c r="L71" s="5">
        <v>0</v>
      </c>
      <c r="M71" s="6">
        <v>0</v>
      </c>
      <c r="N71" s="6">
        <v>0</v>
      </c>
      <c r="O71" s="6">
        <v>0</v>
      </c>
      <c r="P71" s="6">
        <v>0</v>
      </c>
    </row>
    <row r="72" spans="1:16" s="2" customFormat="1" ht="33.75" customHeight="1">
      <c r="A72" s="9" t="s">
        <v>58</v>
      </c>
      <c r="B72" s="24" t="s">
        <v>90</v>
      </c>
      <c r="C72" s="5">
        <v>561.11</v>
      </c>
      <c r="D72" s="5">
        <v>23082500</v>
      </c>
      <c r="E72" s="5">
        <v>0</v>
      </c>
      <c r="F72" s="5">
        <v>0</v>
      </c>
      <c r="G72" s="5">
        <v>561.11</v>
      </c>
      <c r="H72" s="5">
        <v>23082500</v>
      </c>
      <c r="I72" s="5">
        <v>0</v>
      </c>
      <c r="J72" s="5">
        <v>0</v>
      </c>
      <c r="K72" s="5">
        <v>0</v>
      </c>
      <c r="L72" s="5">
        <v>0</v>
      </c>
      <c r="M72" s="6">
        <v>0</v>
      </c>
      <c r="N72" s="6">
        <v>0</v>
      </c>
      <c r="O72" s="6">
        <v>0</v>
      </c>
      <c r="P72" s="6">
        <v>0</v>
      </c>
    </row>
    <row r="73" spans="1:16" s="2" customFormat="1" ht="33.75" customHeight="1">
      <c r="A73" s="9" t="s">
        <v>131</v>
      </c>
      <c r="B73" s="24" t="s">
        <v>289</v>
      </c>
      <c r="C73" s="5">
        <v>276.43</v>
      </c>
      <c r="D73" s="5">
        <v>11533120.280000001</v>
      </c>
      <c r="E73" s="5">
        <v>0</v>
      </c>
      <c r="F73" s="5">
        <v>0</v>
      </c>
      <c r="G73" s="5">
        <v>276.43</v>
      </c>
      <c r="H73" s="5">
        <v>11533120.280000001</v>
      </c>
      <c r="I73" s="5">
        <v>0</v>
      </c>
      <c r="J73" s="5">
        <v>0</v>
      </c>
      <c r="K73" s="5">
        <v>0</v>
      </c>
      <c r="L73" s="5">
        <v>0</v>
      </c>
      <c r="M73" s="6">
        <v>0</v>
      </c>
      <c r="N73" s="6">
        <v>0</v>
      </c>
      <c r="O73" s="6">
        <v>0</v>
      </c>
      <c r="P73" s="6">
        <v>0</v>
      </c>
    </row>
    <row r="74" spans="1:16" s="2" customFormat="1" ht="33.75" customHeight="1">
      <c r="A74" s="31" t="s">
        <v>294</v>
      </c>
      <c r="B74" s="32"/>
      <c r="C74" s="5">
        <f>C75</f>
        <v>394.34</v>
      </c>
      <c r="D74" s="5">
        <f>D75</f>
        <v>12277352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6">
        <v>0</v>
      </c>
      <c r="N74" s="6">
        <v>0</v>
      </c>
      <c r="O74" s="5">
        <f>O75</f>
        <v>394.34</v>
      </c>
      <c r="P74" s="5">
        <f>P75</f>
        <v>12277352</v>
      </c>
    </row>
    <row r="75" spans="1:16" s="2" customFormat="1" ht="33.75" customHeight="1">
      <c r="A75" s="26" t="s">
        <v>199</v>
      </c>
      <c r="B75" s="27"/>
      <c r="C75" s="5">
        <f aca="true" t="shared" si="7" ref="C75:N75">C76</f>
        <v>394.34</v>
      </c>
      <c r="D75" s="5">
        <f t="shared" si="7"/>
        <v>12277352</v>
      </c>
      <c r="E75" s="5">
        <f t="shared" si="7"/>
        <v>0</v>
      </c>
      <c r="F75" s="5">
        <f t="shared" si="7"/>
        <v>0</v>
      </c>
      <c r="G75" s="5">
        <f t="shared" si="7"/>
        <v>0</v>
      </c>
      <c r="H75" s="5">
        <f t="shared" si="7"/>
        <v>0</v>
      </c>
      <c r="I75" s="5">
        <f t="shared" si="7"/>
        <v>0</v>
      </c>
      <c r="J75" s="5">
        <f t="shared" si="7"/>
        <v>0</v>
      </c>
      <c r="K75" s="5">
        <f t="shared" si="7"/>
        <v>0</v>
      </c>
      <c r="L75" s="5">
        <f t="shared" si="7"/>
        <v>0</v>
      </c>
      <c r="M75" s="5">
        <f t="shared" si="7"/>
        <v>0</v>
      </c>
      <c r="N75" s="5">
        <f t="shared" si="7"/>
        <v>0</v>
      </c>
      <c r="O75" s="5">
        <f>O76</f>
        <v>394.34</v>
      </c>
      <c r="P75" s="5">
        <f>P76</f>
        <v>12277352</v>
      </c>
    </row>
    <row r="76" spans="1:16" s="2" customFormat="1" ht="33.75" customHeight="1">
      <c r="A76" s="9" t="s">
        <v>59</v>
      </c>
      <c r="B76" s="24" t="s">
        <v>276</v>
      </c>
      <c r="C76" s="5">
        <v>394.34</v>
      </c>
      <c r="D76" s="5">
        <v>12277352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6">
        <v>0</v>
      </c>
      <c r="N76" s="6">
        <v>0</v>
      </c>
      <c r="O76" s="5">
        <v>394.34</v>
      </c>
      <c r="P76" s="5">
        <v>12277352</v>
      </c>
    </row>
    <row r="77" spans="1:16" s="2" customFormat="1" ht="33.75" customHeight="1">
      <c r="A77" s="26" t="s">
        <v>248</v>
      </c>
      <c r="B77" s="27"/>
      <c r="C77" s="5">
        <f aca="true" t="shared" si="8" ref="C77:L77">C78+C127</f>
        <v>13119.849999999999</v>
      </c>
      <c r="D77" s="5">
        <f t="shared" si="8"/>
        <v>475725411.78000003</v>
      </c>
      <c r="E77" s="5">
        <f t="shared" si="8"/>
        <v>0</v>
      </c>
      <c r="F77" s="5">
        <f t="shared" si="8"/>
        <v>0</v>
      </c>
      <c r="G77" s="5">
        <f t="shared" si="8"/>
        <v>9531.49</v>
      </c>
      <c r="H77" s="5">
        <f t="shared" si="8"/>
        <v>339202295.78000003</v>
      </c>
      <c r="I77" s="5">
        <f t="shared" si="8"/>
        <v>2131.05</v>
      </c>
      <c r="J77" s="5">
        <f t="shared" si="8"/>
        <v>91738990</v>
      </c>
      <c r="K77" s="5">
        <f t="shared" si="8"/>
        <v>1457.31</v>
      </c>
      <c r="L77" s="5">
        <f t="shared" si="8"/>
        <v>44784126</v>
      </c>
      <c r="M77" s="6">
        <v>0</v>
      </c>
      <c r="N77" s="6">
        <v>0</v>
      </c>
      <c r="O77" s="5">
        <v>0</v>
      </c>
      <c r="P77" s="5">
        <f>P78+P127</f>
        <v>0</v>
      </c>
    </row>
    <row r="78" spans="1:16" s="2" customFormat="1" ht="33.75" customHeight="1">
      <c r="A78" s="26" t="s">
        <v>249</v>
      </c>
      <c r="B78" s="27"/>
      <c r="C78" s="5">
        <f aca="true" t="shared" si="9" ref="C78:P78">C79+C83+C95+C98+C100+C102+C108+C117</f>
        <v>11647.349999999999</v>
      </c>
      <c r="D78" s="5">
        <f t="shared" si="9"/>
        <v>433395309.98</v>
      </c>
      <c r="E78" s="5">
        <f t="shared" si="9"/>
        <v>0</v>
      </c>
      <c r="F78" s="5">
        <f t="shared" si="9"/>
        <v>0</v>
      </c>
      <c r="G78" s="5">
        <f t="shared" si="9"/>
        <v>9212.42</v>
      </c>
      <c r="H78" s="5">
        <f t="shared" si="9"/>
        <v>328876543.98</v>
      </c>
      <c r="I78" s="5">
        <f t="shared" si="9"/>
        <v>1796.3200000000002</v>
      </c>
      <c r="J78" s="5">
        <f t="shared" si="9"/>
        <v>82657400</v>
      </c>
      <c r="K78" s="5">
        <f t="shared" si="9"/>
        <v>638.6099999999999</v>
      </c>
      <c r="L78" s="5">
        <f t="shared" si="9"/>
        <v>21861366</v>
      </c>
      <c r="M78" s="6">
        <f t="shared" si="9"/>
        <v>0</v>
      </c>
      <c r="N78" s="6">
        <f t="shared" si="9"/>
        <v>0</v>
      </c>
      <c r="O78" s="5">
        <f t="shared" si="9"/>
        <v>0</v>
      </c>
      <c r="P78" s="5">
        <f t="shared" si="9"/>
        <v>0</v>
      </c>
    </row>
    <row r="79" spans="1:16" s="2" customFormat="1" ht="48.75" customHeight="1">
      <c r="A79" s="26" t="s">
        <v>219</v>
      </c>
      <c r="B79" s="27"/>
      <c r="C79" s="5">
        <f>C80+C81+C82</f>
        <v>860.19</v>
      </c>
      <c r="D79" s="5">
        <f>D80+D81+D82</f>
        <v>25452000</v>
      </c>
      <c r="E79" s="5">
        <v>0</v>
      </c>
      <c r="F79" s="5">
        <v>0</v>
      </c>
      <c r="G79" s="5">
        <f>G80+G81+G82</f>
        <v>860.19</v>
      </c>
      <c r="H79" s="5">
        <f>H80+H81+H82</f>
        <v>25452000</v>
      </c>
      <c r="I79" s="5">
        <v>0</v>
      </c>
      <c r="J79" s="5">
        <v>0</v>
      </c>
      <c r="K79" s="5">
        <v>0</v>
      </c>
      <c r="L79" s="5">
        <v>0</v>
      </c>
      <c r="M79" s="6">
        <v>0</v>
      </c>
      <c r="N79" s="6">
        <v>0</v>
      </c>
      <c r="O79" s="6">
        <v>0</v>
      </c>
      <c r="P79" s="6">
        <v>0</v>
      </c>
    </row>
    <row r="80" spans="1:16" s="2" customFormat="1" ht="33.75" customHeight="1">
      <c r="A80" s="9" t="s">
        <v>60</v>
      </c>
      <c r="B80" s="24" t="s">
        <v>37</v>
      </c>
      <c r="C80" s="5">
        <v>107.51</v>
      </c>
      <c r="D80" s="5">
        <v>3268724.5</v>
      </c>
      <c r="E80" s="5">
        <v>0</v>
      </c>
      <c r="F80" s="5">
        <v>0</v>
      </c>
      <c r="G80" s="5">
        <v>107.51</v>
      </c>
      <c r="H80" s="5">
        <v>3268724.5</v>
      </c>
      <c r="I80" s="5">
        <v>0</v>
      </c>
      <c r="J80" s="5">
        <v>0</v>
      </c>
      <c r="K80" s="5">
        <v>0</v>
      </c>
      <c r="L80" s="5">
        <v>0</v>
      </c>
      <c r="M80" s="6">
        <v>0</v>
      </c>
      <c r="N80" s="6">
        <v>0</v>
      </c>
      <c r="O80" s="6">
        <v>0</v>
      </c>
      <c r="P80" s="6">
        <v>0</v>
      </c>
    </row>
    <row r="81" spans="1:16" s="2" customFormat="1" ht="33.75" customHeight="1">
      <c r="A81" s="9" t="s">
        <v>61</v>
      </c>
      <c r="B81" s="24" t="s">
        <v>19</v>
      </c>
      <c r="C81" s="5">
        <v>256.16</v>
      </c>
      <c r="D81" s="5">
        <v>7434828</v>
      </c>
      <c r="E81" s="5">
        <v>0</v>
      </c>
      <c r="F81" s="5">
        <v>0</v>
      </c>
      <c r="G81" s="5">
        <v>256.16</v>
      </c>
      <c r="H81" s="5">
        <v>7434828</v>
      </c>
      <c r="I81" s="5">
        <v>0</v>
      </c>
      <c r="J81" s="5">
        <v>0</v>
      </c>
      <c r="K81" s="5">
        <v>0</v>
      </c>
      <c r="L81" s="5">
        <v>0</v>
      </c>
      <c r="M81" s="6">
        <v>0</v>
      </c>
      <c r="N81" s="6">
        <v>0</v>
      </c>
      <c r="O81" s="6">
        <v>0</v>
      </c>
      <c r="P81" s="6">
        <v>0</v>
      </c>
    </row>
    <row r="82" spans="1:16" s="2" customFormat="1" ht="33.75" customHeight="1">
      <c r="A82" s="9" t="s">
        <v>78</v>
      </c>
      <c r="B82" s="24" t="s">
        <v>172</v>
      </c>
      <c r="C82" s="5">
        <v>496.52</v>
      </c>
      <c r="D82" s="5">
        <v>14748447.5</v>
      </c>
      <c r="E82" s="5">
        <v>0</v>
      </c>
      <c r="F82" s="5">
        <v>0</v>
      </c>
      <c r="G82" s="5">
        <v>496.52</v>
      </c>
      <c r="H82" s="5">
        <v>14748447.5</v>
      </c>
      <c r="I82" s="5">
        <v>0</v>
      </c>
      <c r="J82" s="5">
        <v>0</v>
      </c>
      <c r="K82" s="5">
        <v>0</v>
      </c>
      <c r="L82" s="5">
        <v>0</v>
      </c>
      <c r="M82" s="6">
        <v>0</v>
      </c>
      <c r="N82" s="6">
        <v>0</v>
      </c>
      <c r="O82" s="6">
        <v>0</v>
      </c>
      <c r="P82" s="6">
        <v>0</v>
      </c>
    </row>
    <row r="83" spans="1:16" s="2" customFormat="1" ht="48.75" customHeight="1">
      <c r="A83" s="26" t="s">
        <v>218</v>
      </c>
      <c r="B83" s="27"/>
      <c r="C83" s="5">
        <f>C84+C85+C86+C87+C88+C89+C90+C91+C92+C93+C94</f>
        <v>1913.1</v>
      </c>
      <c r="D83" s="5">
        <f>D84+D85+D86+D87+D88+D89+D90+D91+D92+D93+D94</f>
        <v>63516040</v>
      </c>
      <c r="E83" s="5">
        <v>0</v>
      </c>
      <c r="F83" s="5">
        <v>0</v>
      </c>
      <c r="G83" s="5">
        <f>G84+G85+G86+G87+G88+G89+G90+G91+G92+G93+G94</f>
        <v>1913.1</v>
      </c>
      <c r="H83" s="5">
        <f>H84+H85+H86+H87+H88+H89+H90+H91+H92+H93+H94</f>
        <v>63516040</v>
      </c>
      <c r="I83" s="5">
        <v>0</v>
      </c>
      <c r="J83" s="5">
        <v>0</v>
      </c>
      <c r="K83" s="5">
        <v>0</v>
      </c>
      <c r="L83" s="5">
        <v>0</v>
      </c>
      <c r="M83" s="6">
        <v>0</v>
      </c>
      <c r="N83" s="6">
        <v>0</v>
      </c>
      <c r="O83" s="6">
        <v>0</v>
      </c>
      <c r="P83" s="6">
        <v>0</v>
      </c>
    </row>
    <row r="84" spans="1:16" s="2" customFormat="1" ht="33.75" customHeight="1">
      <c r="A84" s="9" t="s">
        <v>79</v>
      </c>
      <c r="B84" s="24" t="s">
        <v>182</v>
      </c>
      <c r="C84" s="5">
        <v>99.38</v>
      </c>
      <c r="D84" s="5">
        <v>3774120</v>
      </c>
      <c r="E84" s="5">
        <v>0</v>
      </c>
      <c r="F84" s="5">
        <v>0</v>
      </c>
      <c r="G84" s="5">
        <v>99.38</v>
      </c>
      <c r="H84" s="5">
        <v>3774120</v>
      </c>
      <c r="I84" s="5">
        <v>0</v>
      </c>
      <c r="J84" s="5">
        <v>0</v>
      </c>
      <c r="K84" s="5">
        <v>0</v>
      </c>
      <c r="L84" s="5">
        <v>0</v>
      </c>
      <c r="M84" s="6">
        <v>0</v>
      </c>
      <c r="N84" s="6">
        <v>0</v>
      </c>
      <c r="O84" s="6">
        <v>0</v>
      </c>
      <c r="P84" s="6">
        <v>0</v>
      </c>
    </row>
    <row r="85" spans="1:16" s="2" customFormat="1" ht="33.75" customHeight="1">
      <c r="A85" s="9" t="s">
        <v>80</v>
      </c>
      <c r="B85" s="24" t="s">
        <v>183</v>
      </c>
      <c r="C85" s="5">
        <v>140.13</v>
      </c>
      <c r="D85" s="5">
        <v>5403100.4</v>
      </c>
      <c r="E85" s="5">
        <v>0</v>
      </c>
      <c r="F85" s="5">
        <v>0</v>
      </c>
      <c r="G85" s="5">
        <v>140.13</v>
      </c>
      <c r="H85" s="5">
        <v>5403100.4</v>
      </c>
      <c r="I85" s="5">
        <v>0</v>
      </c>
      <c r="J85" s="5">
        <v>0</v>
      </c>
      <c r="K85" s="5">
        <v>0</v>
      </c>
      <c r="L85" s="5">
        <v>0</v>
      </c>
      <c r="M85" s="6">
        <v>0</v>
      </c>
      <c r="N85" s="6">
        <v>0</v>
      </c>
      <c r="O85" s="6">
        <v>0</v>
      </c>
      <c r="P85" s="6">
        <v>0</v>
      </c>
    </row>
    <row r="86" spans="1:16" s="2" customFormat="1" ht="33.75" customHeight="1">
      <c r="A86" s="9" t="s">
        <v>81</v>
      </c>
      <c r="B86" s="24" t="s">
        <v>184</v>
      </c>
      <c r="C86" s="5">
        <v>91</v>
      </c>
      <c r="D86" s="5">
        <v>2658040</v>
      </c>
      <c r="E86" s="5">
        <v>0</v>
      </c>
      <c r="F86" s="5">
        <v>0</v>
      </c>
      <c r="G86" s="5">
        <v>91</v>
      </c>
      <c r="H86" s="5">
        <v>2658040</v>
      </c>
      <c r="I86" s="5">
        <v>0</v>
      </c>
      <c r="J86" s="5">
        <v>0</v>
      </c>
      <c r="K86" s="5">
        <v>0</v>
      </c>
      <c r="L86" s="5">
        <v>0</v>
      </c>
      <c r="M86" s="6">
        <v>0</v>
      </c>
      <c r="N86" s="6">
        <v>0</v>
      </c>
      <c r="O86" s="6">
        <v>0</v>
      </c>
      <c r="P86" s="6">
        <v>0</v>
      </c>
    </row>
    <row r="87" spans="1:16" s="2" customFormat="1" ht="33.75" customHeight="1">
      <c r="A87" s="9" t="s">
        <v>82</v>
      </c>
      <c r="B87" s="24" t="s">
        <v>185</v>
      </c>
      <c r="C87" s="5">
        <v>484.52</v>
      </c>
      <c r="D87" s="5">
        <v>15181040</v>
      </c>
      <c r="E87" s="5">
        <v>0</v>
      </c>
      <c r="F87" s="5">
        <v>0</v>
      </c>
      <c r="G87" s="5">
        <v>484.52</v>
      </c>
      <c r="H87" s="5">
        <v>15181040</v>
      </c>
      <c r="I87" s="5">
        <v>0</v>
      </c>
      <c r="J87" s="5">
        <v>0</v>
      </c>
      <c r="K87" s="5">
        <v>0</v>
      </c>
      <c r="L87" s="5">
        <v>0</v>
      </c>
      <c r="M87" s="6">
        <v>0</v>
      </c>
      <c r="N87" s="6">
        <v>0</v>
      </c>
      <c r="O87" s="6">
        <v>0</v>
      </c>
      <c r="P87" s="6">
        <v>0</v>
      </c>
    </row>
    <row r="88" spans="1:16" s="2" customFormat="1" ht="33.75" customHeight="1">
      <c r="A88" s="9" t="s">
        <v>83</v>
      </c>
      <c r="B88" s="24" t="s">
        <v>186</v>
      </c>
      <c r="C88" s="5">
        <v>360.06</v>
      </c>
      <c r="D88" s="5">
        <v>11289320</v>
      </c>
      <c r="E88" s="5">
        <v>0</v>
      </c>
      <c r="F88" s="5">
        <v>0</v>
      </c>
      <c r="G88" s="5">
        <v>360.06</v>
      </c>
      <c r="H88" s="5">
        <v>11289320</v>
      </c>
      <c r="I88" s="5">
        <v>0</v>
      </c>
      <c r="J88" s="5">
        <v>0</v>
      </c>
      <c r="K88" s="5">
        <v>0</v>
      </c>
      <c r="L88" s="5">
        <v>0</v>
      </c>
      <c r="M88" s="6">
        <v>0</v>
      </c>
      <c r="N88" s="6">
        <v>0</v>
      </c>
      <c r="O88" s="6">
        <v>0</v>
      </c>
      <c r="P88" s="6">
        <v>0</v>
      </c>
    </row>
    <row r="89" spans="1:16" s="4" customFormat="1" ht="33.75" customHeight="1">
      <c r="A89" s="9" t="s">
        <v>97</v>
      </c>
      <c r="B89" s="24" t="s">
        <v>187</v>
      </c>
      <c r="C89" s="13">
        <v>148.77</v>
      </c>
      <c r="D89" s="13">
        <v>4583880</v>
      </c>
      <c r="E89" s="5">
        <v>0</v>
      </c>
      <c r="F89" s="5">
        <v>0</v>
      </c>
      <c r="G89" s="13">
        <v>148.77</v>
      </c>
      <c r="H89" s="13">
        <v>4583880</v>
      </c>
      <c r="I89" s="5">
        <v>0</v>
      </c>
      <c r="J89" s="5">
        <v>0</v>
      </c>
      <c r="K89" s="5">
        <v>0</v>
      </c>
      <c r="L89" s="5">
        <v>0</v>
      </c>
      <c r="M89" s="6">
        <v>0</v>
      </c>
      <c r="N89" s="6">
        <v>0</v>
      </c>
      <c r="O89" s="6">
        <v>0</v>
      </c>
      <c r="P89" s="6">
        <v>0</v>
      </c>
    </row>
    <row r="90" spans="1:16" s="4" customFormat="1" ht="33.75" customHeight="1">
      <c r="A90" s="9" t="s">
        <v>166</v>
      </c>
      <c r="B90" s="24" t="s">
        <v>188</v>
      </c>
      <c r="C90" s="13">
        <v>94.54</v>
      </c>
      <c r="D90" s="13">
        <v>3485720</v>
      </c>
      <c r="E90" s="5">
        <v>0</v>
      </c>
      <c r="F90" s="5">
        <v>0</v>
      </c>
      <c r="G90" s="13">
        <v>94.54</v>
      </c>
      <c r="H90" s="13">
        <v>3485720</v>
      </c>
      <c r="I90" s="5">
        <v>0</v>
      </c>
      <c r="J90" s="5">
        <v>0</v>
      </c>
      <c r="K90" s="5">
        <v>0</v>
      </c>
      <c r="L90" s="5">
        <v>0</v>
      </c>
      <c r="M90" s="6">
        <v>0</v>
      </c>
      <c r="N90" s="6">
        <v>0</v>
      </c>
      <c r="O90" s="6">
        <v>0</v>
      </c>
      <c r="P90" s="6">
        <v>0</v>
      </c>
    </row>
    <row r="91" spans="1:16" s="2" customFormat="1" ht="33.75" customHeight="1">
      <c r="A91" s="9" t="s">
        <v>62</v>
      </c>
      <c r="B91" s="24" t="s">
        <v>189</v>
      </c>
      <c r="C91" s="5">
        <v>149.05</v>
      </c>
      <c r="D91" s="5">
        <v>5057920</v>
      </c>
      <c r="E91" s="5">
        <v>0</v>
      </c>
      <c r="F91" s="5">
        <v>0</v>
      </c>
      <c r="G91" s="5">
        <v>149.05</v>
      </c>
      <c r="H91" s="5">
        <v>5057920</v>
      </c>
      <c r="I91" s="5">
        <v>0</v>
      </c>
      <c r="J91" s="5">
        <v>0</v>
      </c>
      <c r="K91" s="5">
        <v>0</v>
      </c>
      <c r="L91" s="5">
        <v>0</v>
      </c>
      <c r="M91" s="6">
        <v>0</v>
      </c>
      <c r="N91" s="6">
        <v>0</v>
      </c>
      <c r="O91" s="6">
        <v>0</v>
      </c>
      <c r="P91" s="6">
        <v>0</v>
      </c>
    </row>
    <row r="92" spans="1:16" s="2" customFormat="1" ht="33.75" customHeight="1">
      <c r="A92" s="9" t="s">
        <v>98</v>
      </c>
      <c r="B92" s="24" t="s">
        <v>204</v>
      </c>
      <c r="C92" s="5">
        <v>61.41</v>
      </c>
      <c r="D92" s="5">
        <v>1876840</v>
      </c>
      <c r="E92" s="5">
        <v>0</v>
      </c>
      <c r="F92" s="5">
        <v>0</v>
      </c>
      <c r="G92" s="5">
        <v>61.41</v>
      </c>
      <c r="H92" s="5">
        <v>1876840</v>
      </c>
      <c r="I92" s="5">
        <v>0</v>
      </c>
      <c r="J92" s="5">
        <v>0</v>
      </c>
      <c r="K92" s="5">
        <v>0</v>
      </c>
      <c r="L92" s="5">
        <v>0</v>
      </c>
      <c r="M92" s="6">
        <v>0</v>
      </c>
      <c r="N92" s="6">
        <v>0</v>
      </c>
      <c r="O92" s="6">
        <v>0</v>
      </c>
      <c r="P92" s="6">
        <v>0</v>
      </c>
    </row>
    <row r="93" spans="1:16" s="2" customFormat="1" ht="33.75" customHeight="1">
      <c r="A93" s="9" t="s">
        <v>162</v>
      </c>
      <c r="B93" s="24" t="s">
        <v>175</v>
      </c>
      <c r="C93" s="5">
        <v>64.41</v>
      </c>
      <c r="D93" s="5">
        <v>2722345.11</v>
      </c>
      <c r="E93" s="5">
        <v>0</v>
      </c>
      <c r="F93" s="5">
        <v>0</v>
      </c>
      <c r="G93" s="5">
        <v>64.41</v>
      </c>
      <c r="H93" s="5">
        <v>2722345.11</v>
      </c>
      <c r="I93" s="5">
        <v>0</v>
      </c>
      <c r="J93" s="5">
        <v>0</v>
      </c>
      <c r="K93" s="5">
        <v>0</v>
      </c>
      <c r="L93" s="5">
        <v>0</v>
      </c>
      <c r="M93" s="6">
        <v>0</v>
      </c>
      <c r="N93" s="6">
        <v>0</v>
      </c>
      <c r="O93" s="6">
        <v>0</v>
      </c>
      <c r="P93" s="6">
        <v>0</v>
      </c>
    </row>
    <row r="94" spans="1:16" s="4" customFormat="1" ht="33.75" customHeight="1">
      <c r="A94" s="9" t="s">
        <v>163</v>
      </c>
      <c r="B94" s="24" t="s">
        <v>190</v>
      </c>
      <c r="C94" s="13">
        <v>219.83</v>
      </c>
      <c r="D94" s="13">
        <v>7483714.49</v>
      </c>
      <c r="E94" s="5">
        <v>0</v>
      </c>
      <c r="F94" s="5">
        <v>0</v>
      </c>
      <c r="G94" s="13">
        <v>219.83</v>
      </c>
      <c r="H94" s="13">
        <v>7483714.49</v>
      </c>
      <c r="I94" s="5">
        <v>0</v>
      </c>
      <c r="J94" s="5">
        <v>0</v>
      </c>
      <c r="K94" s="5">
        <v>0</v>
      </c>
      <c r="L94" s="5">
        <v>0</v>
      </c>
      <c r="M94" s="6">
        <v>0</v>
      </c>
      <c r="N94" s="6">
        <v>0</v>
      </c>
      <c r="O94" s="6">
        <v>0</v>
      </c>
      <c r="P94" s="6">
        <v>0</v>
      </c>
    </row>
    <row r="95" spans="1:16" s="4" customFormat="1" ht="48.75" customHeight="1">
      <c r="A95" s="26" t="s">
        <v>224</v>
      </c>
      <c r="B95" s="27"/>
      <c r="C95" s="13">
        <f aca="true" t="shared" si="10" ref="C95:H95">C96+C97</f>
        <v>770.6</v>
      </c>
      <c r="D95" s="13">
        <f t="shared" si="10"/>
        <v>24071040</v>
      </c>
      <c r="E95" s="13">
        <f t="shared" si="10"/>
        <v>0</v>
      </c>
      <c r="F95" s="13">
        <f t="shared" si="10"/>
        <v>0</v>
      </c>
      <c r="G95" s="13">
        <f t="shared" si="10"/>
        <v>770.6</v>
      </c>
      <c r="H95" s="13">
        <f t="shared" si="10"/>
        <v>24071040</v>
      </c>
      <c r="I95" s="13">
        <f aca="true" t="shared" si="11" ref="I95:P95">I96+I97</f>
        <v>0</v>
      </c>
      <c r="J95" s="13">
        <f t="shared" si="11"/>
        <v>0</v>
      </c>
      <c r="K95" s="13">
        <f t="shared" si="11"/>
        <v>0</v>
      </c>
      <c r="L95" s="13">
        <f t="shared" si="11"/>
        <v>0</v>
      </c>
      <c r="M95" s="13">
        <f t="shared" si="11"/>
        <v>0</v>
      </c>
      <c r="N95" s="13">
        <f t="shared" si="11"/>
        <v>0</v>
      </c>
      <c r="O95" s="13">
        <f t="shared" si="11"/>
        <v>0</v>
      </c>
      <c r="P95" s="13">
        <f t="shared" si="11"/>
        <v>0</v>
      </c>
    </row>
    <row r="96" spans="1:16" s="4" customFormat="1" ht="33.75" customHeight="1">
      <c r="A96" s="9" t="s">
        <v>164</v>
      </c>
      <c r="B96" s="24" t="s">
        <v>191</v>
      </c>
      <c r="C96" s="13">
        <v>389.31</v>
      </c>
      <c r="D96" s="13">
        <v>12073933.22</v>
      </c>
      <c r="E96" s="5">
        <v>0</v>
      </c>
      <c r="F96" s="5">
        <v>0</v>
      </c>
      <c r="G96" s="13">
        <v>389.31</v>
      </c>
      <c r="H96" s="13">
        <v>12073933.22</v>
      </c>
      <c r="I96" s="5">
        <v>0</v>
      </c>
      <c r="J96" s="5">
        <v>0</v>
      </c>
      <c r="K96" s="5">
        <v>0</v>
      </c>
      <c r="L96" s="5">
        <v>0</v>
      </c>
      <c r="M96" s="6">
        <v>0</v>
      </c>
      <c r="N96" s="6">
        <v>0</v>
      </c>
      <c r="O96" s="6">
        <v>0</v>
      </c>
      <c r="P96" s="6">
        <v>0</v>
      </c>
    </row>
    <row r="97" spans="1:16" s="4" customFormat="1" ht="33.75" customHeight="1">
      <c r="A97" s="9" t="s">
        <v>63</v>
      </c>
      <c r="B97" s="24" t="s">
        <v>192</v>
      </c>
      <c r="C97" s="13">
        <v>381.29</v>
      </c>
      <c r="D97" s="13">
        <v>11997106.78</v>
      </c>
      <c r="E97" s="5">
        <v>0</v>
      </c>
      <c r="F97" s="5">
        <v>0</v>
      </c>
      <c r="G97" s="13">
        <v>381.29</v>
      </c>
      <c r="H97" s="13">
        <v>11997106.78</v>
      </c>
      <c r="I97" s="5">
        <v>0</v>
      </c>
      <c r="J97" s="5">
        <v>0</v>
      </c>
      <c r="K97" s="5">
        <v>0</v>
      </c>
      <c r="L97" s="5">
        <v>0</v>
      </c>
      <c r="M97" s="6">
        <v>0</v>
      </c>
      <c r="N97" s="6">
        <v>0</v>
      </c>
      <c r="O97" s="6">
        <v>0</v>
      </c>
      <c r="P97" s="6">
        <v>0</v>
      </c>
    </row>
    <row r="98" spans="1:16" s="4" customFormat="1" ht="48.75" customHeight="1">
      <c r="A98" s="26" t="s">
        <v>225</v>
      </c>
      <c r="B98" s="27"/>
      <c r="C98" s="13">
        <f>C99</f>
        <v>725.3</v>
      </c>
      <c r="D98" s="13">
        <f aca="true" t="shared" si="12" ref="D98:P98">D99</f>
        <v>22176000</v>
      </c>
      <c r="E98" s="13">
        <f t="shared" si="12"/>
        <v>0</v>
      </c>
      <c r="F98" s="13">
        <f t="shared" si="12"/>
        <v>0</v>
      </c>
      <c r="G98" s="13">
        <f t="shared" si="12"/>
        <v>725.3</v>
      </c>
      <c r="H98" s="13">
        <f t="shared" si="12"/>
        <v>22176000</v>
      </c>
      <c r="I98" s="13">
        <f t="shared" si="12"/>
        <v>0</v>
      </c>
      <c r="J98" s="13">
        <f t="shared" si="12"/>
        <v>0</v>
      </c>
      <c r="K98" s="13">
        <f t="shared" si="12"/>
        <v>0</v>
      </c>
      <c r="L98" s="13">
        <f t="shared" si="12"/>
        <v>0</v>
      </c>
      <c r="M98" s="13">
        <f t="shared" si="12"/>
        <v>0</v>
      </c>
      <c r="N98" s="13">
        <f t="shared" si="12"/>
        <v>0</v>
      </c>
      <c r="O98" s="13">
        <f t="shared" si="12"/>
        <v>0</v>
      </c>
      <c r="P98" s="13">
        <f t="shared" si="12"/>
        <v>0</v>
      </c>
    </row>
    <row r="99" spans="1:16" s="4" customFormat="1" ht="33.75" customHeight="1">
      <c r="A99" s="9" t="s">
        <v>64</v>
      </c>
      <c r="B99" s="24" t="s">
        <v>277</v>
      </c>
      <c r="C99" s="13">
        <v>725.3</v>
      </c>
      <c r="D99" s="13">
        <v>22176000</v>
      </c>
      <c r="E99" s="5">
        <v>0</v>
      </c>
      <c r="F99" s="5">
        <v>0</v>
      </c>
      <c r="G99" s="13">
        <v>725.3</v>
      </c>
      <c r="H99" s="13">
        <v>22176000</v>
      </c>
      <c r="I99" s="5">
        <v>0</v>
      </c>
      <c r="J99" s="5">
        <v>0</v>
      </c>
      <c r="K99" s="5">
        <v>0</v>
      </c>
      <c r="L99" s="5">
        <v>0</v>
      </c>
      <c r="M99" s="6">
        <v>0</v>
      </c>
      <c r="N99" s="6">
        <v>0</v>
      </c>
      <c r="O99" s="6">
        <v>0</v>
      </c>
      <c r="P99" s="6">
        <v>0</v>
      </c>
    </row>
    <row r="100" spans="1:16" s="4" customFormat="1" ht="48.75" customHeight="1">
      <c r="A100" s="26" t="s">
        <v>226</v>
      </c>
      <c r="B100" s="27"/>
      <c r="C100" s="13">
        <f aca="true" t="shared" si="13" ref="C100:J100">C101</f>
        <v>438.4</v>
      </c>
      <c r="D100" s="13">
        <f t="shared" si="13"/>
        <v>15375052</v>
      </c>
      <c r="E100" s="13">
        <f t="shared" si="13"/>
        <v>0</v>
      </c>
      <c r="F100" s="13">
        <f t="shared" si="13"/>
        <v>0</v>
      </c>
      <c r="G100" s="13">
        <f t="shared" si="13"/>
        <v>351.57</v>
      </c>
      <c r="H100" s="13">
        <f t="shared" si="13"/>
        <v>12943756</v>
      </c>
      <c r="I100" s="13">
        <f t="shared" si="13"/>
        <v>0</v>
      </c>
      <c r="J100" s="13">
        <f t="shared" si="13"/>
        <v>0</v>
      </c>
      <c r="K100" s="5">
        <f>K101</f>
        <v>86.83</v>
      </c>
      <c r="L100" s="5">
        <f>L101</f>
        <v>2431296</v>
      </c>
      <c r="M100" s="6">
        <v>0</v>
      </c>
      <c r="N100" s="6">
        <v>0</v>
      </c>
      <c r="O100" s="6">
        <v>0</v>
      </c>
      <c r="P100" s="6">
        <v>0</v>
      </c>
    </row>
    <row r="101" spans="1:16" s="4" customFormat="1" ht="33.75" customHeight="1">
      <c r="A101" s="9" t="s">
        <v>65</v>
      </c>
      <c r="B101" s="24" t="s">
        <v>278</v>
      </c>
      <c r="C101" s="13">
        <v>438.4</v>
      </c>
      <c r="D101" s="13">
        <f>H101+L101</f>
        <v>15375052</v>
      </c>
      <c r="E101" s="5">
        <v>0</v>
      </c>
      <c r="F101" s="5">
        <v>0</v>
      </c>
      <c r="G101" s="13">
        <v>351.57</v>
      </c>
      <c r="H101" s="13">
        <v>12943756</v>
      </c>
      <c r="I101" s="5">
        <v>0</v>
      </c>
      <c r="J101" s="5">
        <v>0</v>
      </c>
      <c r="K101" s="5">
        <v>86.83</v>
      </c>
      <c r="L101" s="5">
        <v>2431296</v>
      </c>
      <c r="M101" s="5">
        <f>M102</f>
        <v>0</v>
      </c>
      <c r="N101" s="5">
        <f>N102</f>
        <v>0</v>
      </c>
      <c r="O101" s="5">
        <f>O102</f>
        <v>0</v>
      </c>
      <c r="P101" s="5">
        <f>P102</f>
        <v>0</v>
      </c>
    </row>
    <row r="102" spans="1:16" s="2" customFormat="1" ht="50.25" customHeight="1">
      <c r="A102" s="26" t="s">
        <v>227</v>
      </c>
      <c r="B102" s="27"/>
      <c r="C102" s="5">
        <f aca="true" t="shared" si="14" ref="C102:H102">C103+C104+C105+C106+C107</f>
        <v>2050.6400000000003</v>
      </c>
      <c r="D102" s="5">
        <f t="shared" si="14"/>
        <v>59170124.980000004</v>
      </c>
      <c r="E102" s="5">
        <f t="shared" si="14"/>
        <v>0</v>
      </c>
      <c r="F102" s="5">
        <f t="shared" si="14"/>
        <v>0</v>
      </c>
      <c r="G102" s="5">
        <f t="shared" si="14"/>
        <v>1652.6500000000003</v>
      </c>
      <c r="H102" s="5">
        <f t="shared" si="14"/>
        <v>48026404.980000004</v>
      </c>
      <c r="I102" s="5">
        <v>0</v>
      </c>
      <c r="J102" s="5">
        <v>0</v>
      </c>
      <c r="K102" s="5">
        <f>K103+K104+K105+K106+K107</f>
        <v>397.98999999999995</v>
      </c>
      <c r="L102" s="5">
        <f>L103+L104+L105+L106+L107</f>
        <v>11143720</v>
      </c>
      <c r="M102" s="6">
        <v>0</v>
      </c>
      <c r="N102" s="6">
        <v>0</v>
      </c>
      <c r="O102" s="6">
        <v>0</v>
      </c>
      <c r="P102" s="6">
        <v>0</v>
      </c>
    </row>
    <row r="103" spans="1:16" s="2" customFormat="1" ht="33.75" customHeight="1">
      <c r="A103" s="9" t="s">
        <v>66</v>
      </c>
      <c r="B103" s="24" t="s">
        <v>193</v>
      </c>
      <c r="C103" s="5">
        <v>393.3</v>
      </c>
      <c r="D103" s="5">
        <f>H103+J103+L103+N103+P103</f>
        <v>11881987.24</v>
      </c>
      <c r="E103" s="5">
        <v>0</v>
      </c>
      <c r="F103" s="5">
        <v>0</v>
      </c>
      <c r="G103" s="5">
        <v>351</v>
      </c>
      <c r="H103" s="5">
        <v>10697587.24</v>
      </c>
      <c r="I103" s="5">
        <v>0</v>
      </c>
      <c r="J103" s="5">
        <v>0</v>
      </c>
      <c r="K103" s="5">
        <v>42.3</v>
      </c>
      <c r="L103" s="5">
        <v>1184400</v>
      </c>
      <c r="M103" s="6">
        <v>0</v>
      </c>
      <c r="N103" s="6">
        <v>0</v>
      </c>
      <c r="O103" s="6">
        <v>0</v>
      </c>
      <c r="P103" s="6">
        <v>0</v>
      </c>
    </row>
    <row r="104" spans="1:16" s="2" customFormat="1" ht="33.75" customHeight="1">
      <c r="A104" s="9" t="s">
        <v>67</v>
      </c>
      <c r="B104" s="24" t="s">
        <v>195</v>
      </c>
      <c r="C104" s="5">
        <v>374.44</v>
      </c>
      <c r="D104" s="5">
        <f>H104+J104+L104+N104+P104</f>
        <v>10409294.1</v>
      </c>
      <c r="E104" s="5">
        <v>0</v>
      </c>
      <c r="F104" s="5">
        <v>0</v>
      </c>
      <c r="G104" s="5">
        <v>327.47</v>
      </c>
      <c r="H104" s="5">
        <v>9094134.1</v>
      </c>
      <c r="I104" s="5">
        <v>0</v>
      </c>
      <c r="J104" s="5">
        <v>0</v>
      </c>
      <c r="K104" s="5">
        <v>46.97</v>
      </c>
      <c r="L104" s="5">
        <v>1315160</v>
      </c>
      <c r="M104" s="6">
        <v>0</v>
      </c>
      <c r="N104" s="6">
        <v>0</v>
      </c>
      <c r="O104" s="6">
        <v>0</v>
      </c>
      <c r="P104" s="6">
        <v>0</v>
      </c>
    </row>
    <row r="105" spans="1:16" s="2" customFormat="1" ht="33.75" customHeight="1">
      <c r="A105" s="9" t="s">
        <v>68</v>
      </c>
      <c r="B105" s="24" t="s">
        <v>194</v>
      </c>
      <c r="C105" s="5">
        <v>426.85</v>
      </c>
      <c r="D105" s="5">
        <f>H105+J105+L105+N105+P105</f>
        <v>12242339.95</v>
      </c>
      <c r="E105" s="5">
        <v>0</v>
      </c>
      <c r="F105" s="5">
        <v>0</v>
      </c>
      <c r="G105" s="5">
        <v>379.85</v>
      </c>
      <c r="H105" s="5">
        <v>10926339.95</v>
      </c>
      <c r="I105" s="5">
        <v>0</v>
      </c>
      <c r="J105" s="5">
        <v>0</v>
      </c>
      <c r="K105" s="5">
        <v>47</v>
      </c>
      <c r="L105" s="5">
        <v>1316000</v>
      </c>
      <c r="M105" s="6">
        <v>0</v>
      </c>
      <c r="N105" s="6">
        <v>0</v>
      </c>
      <c r="O105" s="6">
        <v>0</v>
      </c>
      <c r="P105" s="6">
        <v>0</v>
      </c>
    </row>
    <row r="106" spans="1:16" s="2" customFormat="1" ht="33.75" customHeight="1">
      <c r="A106" s="9" t="s">
        <v>263</v>
      </c>
      <c r="B106" s="24" t="s">
        <v>196</v>
      </c>
      <c r="C106" s="5">
        <v>427.67</v>
      </c>
      <c r="D106" s="5">
        <f>H106+J106+L106+N106+P106</f>
        <v>12129736.67</v>
      </c>
      <c r="E106" s="5">
        <v>0</v>
      </c>
      <c r="F106" s="5">
        <v>0</v>
      </c>
      <c r="G106" s="5">
        <v>214.15</v>
      </c>
      <c r="H106" s="5">
        <v>6151176.67</v>
      </c>
      <c r="I106" s="5">
        <v>0</v>
      </c>
      <c r="J106" s="5">
        <v>0</v>
      </c>
      <c r="K106" s="5">
        <v>213.52</v>
      </c>
      <c r="L106" s="5">
        <v>5978560</v>
      </c>
      <c r="M106" s="6">
        <v>0</v>
      </c>
      <c r="N106" s="6">
        <v>0</v>
      </c>
      <c r="O106" s="6">
        <v>0</v>
      </c>
      <c r="P106" s="6">
        <v>0</v>
      </c>
    </row>
    <row r="107" spans="1:16" s="2" customFormat="1" ht="33.75" customHeight="1">
      <c r="A107" s="9" t="s">
        <v>69</v>
      </c>
      <c r="B107" s="24" t="s">
        <v>197</v>
      </c>
      <c r="C107" s="5">
        <v>428.38</v>
      </c>
      <c r="D107" s="5">
        <f>H107+J107+L107+N107+P107</f>
        <v>12506767.02</v>
      </c>
      <c r="E107" s="5">
        <v>0</v>
      </c>
      <c r="F107" s="5">
        <v>0</v>
      </c>
      <c r="G107" s="5">
        <v>380.18</v>
      </c>
      <c r="H107" s="5">
        <v>11157167.02</v>
      </c>
      <c r="I107" s="5">
        <v>0</v>
      </c>
      <c r="J107" s="5">
        <v>0</v>
      </c>
      <c r="K107" s="5">
        <v>48.2</v>
      </c>
      <c r="L107" s="5">
        <v>1349600</v>
      </c>
      <c r="M107" s="6">
        <v>0</v>
      </c>
      <c r="N107" s="6">
        <v>0</v>
      </c>
      <c r="O107" s="6">
        <v>0</v>
      </c>
      <c r="P107" s="6">
        <v>0</v>
      </c>
    </row>
    <row r="108" spans="1:16" s="2" customFormat="1" ht="33.75" customHeight="1">
      <c r="A108" s="26" t="s">
        <v>198</v>
      </c>
      <c r="B108" s="27"/>
      <c r="C108" s="5">
        <f>C109+C110+C111+C112+C113+C114+C115+C116</f>
        <v>2019.08</v>
      </c>
      <c r="D108" s="5">
        <f aca="true" t="shared" si="15" ref="D108:P108">D109+D110+D111+D112+D113+D114+D115+D116</f>
        <v>95255750</v>
      </c>
      <c r="E108" s="5">
        <f t="shared" si="15"/>
        <v>0</v>
      </c>
      <c r="F108" s="5">
        <f t="shared" si="15"/>
        <v>0</v>
      </c>
      <c r="G108" s="5">
        <f t="shared" si="15"/>
        <v>68.97</v>
      </c>
      <c r="H108" s="5">
        <f t="shared" si="15"/>
        <v>4312000</v>
      </c>
      <c r="I108" s="5">
        <f t="shared" si="15"/>
        <v>1796.3200000000002</v>
      </c>
      <c r="J108" s="5">
        <f t="shared" si="15"/>
        <v>82657400</v>
      </c>
      <c r="K108" s="5">
        <f t="shared" si="15"/>
        <v>153.79</v>
      </c>
      <c r="L108" s="5">
        <f t="shared" si="15"/>
        <v>8286350</v>
      </c>
      <c r="M108" s="5">
        <f t="shared" si="15"/>
        <v>0</v>
      </c>
      <c r="N108" s="5">
        <f t="shared" si="15"/>
        <v>0</v>
      </c>
      <c r="O108" s="5">
        <f t="shared" si="15"/>
        <v>0</v>
      </c>
      <c r="P108" s="5">
        <f t="shared" si="15"/>
        <v>0</v>
      </c>
    </row>
    <row r="109" spans="1:16" s="2" customFormat="1" ht="33.75" customHeight="1">
      <c r="A109" s="9" t="s">
        <v>70</v>
      </c>
      <c r="B109" s="24" t="s">
        <v>149</v>
      </c>
      <c r="C109" s="5">
        <v>153.79</v>
      </c>
      <c r="D109" s="5">
        <v>8286350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153.79</v>
      </c>
      <c r="L109" s="5">
        <v>8286350</v>
      </c>
      <c r="M109" s="6">
        <v>0</v>
      </c>
      <c r="N109" s="6">
        <v>0</v>
      </c>
      <c r="O109" s="6">
        <v>0</v>
      </c>
      <c r="P109" s="6">
        <v>0</v>
      </c>
    </row>
    <row r="110" spans="1:16" s="2" customFormat="1" ht="33.75" customHeight="1">
      <c r="A110" s="9" t="s">
        <v>71</v>
      </c>
      <c r="B110" s="24" t="s">
        <v>152</v>
      </c>
      <c r="C110" s="5">
        <v>115.61</v>
      </c>
      <c r="D110" s="5">
        <v>5664400</v>
      </c>
      <c r="E110" s="5">
        <v>0</v>
      </c>
      <c r="F110" s="5">
        <v>0</v>
      </c>
      <c r="G110" s="5">
        <v>0</v>
      </c>
      <c r="H110" s="5">
        <v>0</v>
      </c>
      <c r="I110" s="5">
        <v>115.61</v>
      </c>
      <c r="J110" s="5">
        <v>5664400</v>
      </c>
      <c r="K110" s="5">
        <v>0</v>
      </c>
      <c r="L110" s="5">
        <v>0</v>
      </c>
      <c r="M110" s="6">
        <v>0</v>
      </c>
      <c r="N110" s="6">
        <v>0</v>
      </c>
      <c r="O110" s="6">
        <v>0</v>
      </c>
      <c r="P110" s="6">
        <v>0</v>
      </c>
    </row>
    <row r="111" spans="1:16" s="2" customFormat="1" ht="33.75" customHeight="1">
      <c r="A111" s="9" t="s">
        <v>72</v>
      </c>
      <c r="B111" s="24" t="s">
        <v>139</v>
      </c>
      <c r="C111" s="5">
        <v>171.49</v>
      </c>
      <c r="D111" s="5">
        <v>7114100</v>
      </c>
      <c r="E111" s="5">
        <v>0</v>
      </c>
      <c r="F111" s="5">
        <v>0</v>
      </c>
      <c r="G111" s="5">
        <v>0</v>
      </c>
      <c r="H111" s="5">
        <v>0</v>
      </c>
      <c r="I111" s="5">
        <v>171.49</v>
      </c>
      <c r="J111" s="5">
        <v>7114100</v>
      </c>
      <c r="K111" s="5">
        <v>0</v>
      </c>
      <c r="L111" s="5">
        <v>0</v>
      </c>
      <c r="M111" s="6">
        <v>0</v>
      </c>
      <c r="N111" s="6">
        <v>0</v>
      </c>
      <c r="O111" s="6">
        <v>0</v>
      </c>
      <c r="P111" s="6">
        <v>0</v>
      </c>
    </row>
    <row r="112" spans="1:16" s="2" customFormat="1" ht="33.75" customHeight="1">
      <c r="A112" s="9" t="s">
        <v>73</v>
      </c>
      <c r="B112" s="24" t="s">
        <v>140</v>
      </c>
      <c r="C112" s="5">
        <v>453.68</v>
      </c>
      <c r="D112" s="5">
        <v>25640300</v>
      </c>
      <c r="E112" s="5">
        <v>0</v>
      </c>
      <c r="F112" s="5">
        <v>0</v>
      </c>
      <c r="G112" s="5">
        <v>33.34</v>
      </c>
      <c r="H112" s="5">
        <v>2131500</v>
      </c>
      <c r="I112" s="5">
        <v>420.34</v>
      </c>
      <c r="J112" s="5">
        <v>23508800</v>
      </c>
      <c r="K112" s="5">
        <v>0</v>
      </c>
      <c r="L112" s="5">
        <v>0</v>
      </c>
      <c r="M112" s="6">
        <v>0</v>
      </c>
      <c r="N112" s="6">
        <v>0</v>
      </c>
      <c r="O112" s="6">
        <v>0</v>
      </c>
      <c r="P112" s="6">
        <v>0</v>
      </c>
    </row>
    <row r="113" spans="1:16" s="2" customFormat="1" ht="33.75" customHeight="1">
      <c r="A113" s="9" t="s">
        <v>264</v>
      </c>
      <c r="B113" s="24" t="s">
        <v>135</v>
      </c>
      <c r="C113" s="5">
        <v>495.36</v>
      </c>
      <c r="D113" s="5">
        <v>21487550</v>
      </c>
      <c r="E113" s="5">
        <v>0</v>
      </c>
      <c r="F113" s="5">
        <v>0</v>
      </c>
      <c r="G113" s="5">
        <v>0</v>
      </c>
      <c r="H113" s="5">
        <v>0</v>
      </c>
      <c r="I113" s="5">
        <v>495.36</v>
      </c>
      <c r="J113" s="5">
        <v>21487550</v>
      </c>
      <c r="K113" s="5">
        <v>0</v>
      </c>
      <c r="L113" s="5">
        <v>0</v>
      </c>
      <c r="M113" s="6">
        <v>0</v>
      </c>
      <c r="N113" s="6">
        <v>0</v>
      </c>
      <c r="O113" s="6">
        <v>0</v>
      </c>
      <c r="P113" s="6">
        <v>0</v>
      </c>
    </row>
    <row r="114" spans="1:16" s="2" customFormat="1" ht="33.75" customHeight="1">
      <c r="A114" s="9" t="s">
        <v>74</v>
      </c>
      <c r="B114" s="24" t="s">
        <v>154</v>
      </c>
      <c r="C114" s="5">
        <v>152.78</v>
      </c>
      <c r="D114" s="5">
        <v>6658050</v>
      </c>
      <c r="E114" s="5">
        <v>0</v>
      </c>
      <c r="F114" s="5">
        <v>0</v>
      </c>
      <c r="G114" s="5">
        <v>0</v>
      </c>
      <c r="H114" s="5">
        <v>0</v>
      </c>
      <c r="I114" s="5">
        <v>152.78</v>
      </c>
      <c r="J114" s="5">
        <v>6658050</v>
      </c>
      <c r="K114" s="5">
        <v>0</v>
      </c>
      <c r="L114" s="5">
        <v>0</v>
      </c>
      <c r="M114" s="6">
        <v>0</v>
      </c>
      <c r="N114" s="6">
        <v>0</v>
      </c>
      <c r="O114" s="6">
        <v>0</v>
      </c>
      <c r="P114" s="6">
        <v>0</v>
      </c>
    </row>
    <row r="115" spans="1:16" s="2" customFormat="1" ht="33.75" customHeight="1">
      <c r="A115" s="9" t="s">
        <v>75</v>
      </c>
      <c r="B115" s="24" t="s">
        <v>145</v>
      </c>
      <c r="C115" s="5">
        <v>384.74</v>
      </c>
      <c r="D115" s="5">
        <v>15344000</v>
      </c>
      <c r="E115" s="5">
        <v>0</v>
      </c>
      <c r="F115" s="5">
        <v>0</v>
      </c>
      <c r="G115" s="5">
        <v>0</v>
      </c>
      <c r="H115" s="5">
        <v>0</v>
      </c>
      <c r="I115" s="5">
        <v>384.74</v>
      </c>
      <c r="J115" s="5">
        <v>15344000</v>
      </c>
      <c r="K115" s="5">
        <v>0</v>
      </c>
      <c r="L115" s="5">
        <v>0</v>
      </c>
      <c r="M115" s="6">
        <v>0</v>
      </c>
      <c r="N115" s="6">
        <v>0</v>
      </c>
      <c r="O115" s="6">
        <v>0</v>
      </c>
      <c r="P115" s="6">
        <v>0</v>
      </c>
    </row>
    <row r="116" spans="1:16" s="15" customFormat="1" ht="33.75" customHeight="1">
      <c r="A116" s="9" t="s">
        <v>76</v>
      </c>
      <c r="B116" s="24" t="s">
        <v>153</v>
      </c>
      <c r="C116" s="5">
        <v>91.63</v>
      </c>
      <c r="D116" s="5">
        <v>5061000</v>
      </c>
      <c r="E116" s="5">
        <v>0</v>
      </c>
      <c r="F116" s="22">
        <v>0</v>
      </c>
      <c r="G116" s="5">
        <v>35.63</v>
      </c>
      <c r="H116" s="5">
        <v>2180500</v>
      </c>
      <c r="I116" s="5">
        <v>56</v>
      </c>
      <c r="J116" s="5">
        <v>2880500</v>
      </c>
      <c r="K116" s="5">
        <v>0</v>
      </c>
      <c r="L116" s="5">
        <v>0</v>
      </c>
      <c r="M116" s="6">
        <v>0</v>
      </c>
      <c r="N116" s="6">
        <v>0</v>
      </c>
      <c r="O116" s="6">
        <v>0</v>
      </c>
      <c r="P116" s="6">
        <v>0</v>
      </c>
    </row>
    <row r="117" spans="1:16" s="2" customFormat="1" ht="33.75" customHeight="1">
      <c r="A117" s="26" t="s">
        <v>199</v>
      </c>
      <c r="B117" s="27"/>
      <c r="C117" s="5">
        <f>C118+C119+C120+C121+C122+C123+C124+C125+C126</f>
        <v>2870.04</v>
      </c>
      <c r="D117" s="5">
        <f aca="true" t="shared" si="16" ref="D117:P117">D118+D119+D120+D121+D122+D123+D124+D125+D126</f>
        <v>128379303</v>
      </c>
      <c r="E117" s="5">
        <f t="shared" si="16"/>
        <v>0</v>
      </c>
      <c r="F117" s="5">
        <f t="shared" si="16"/>
        <v>0</v>
      </c>
      <c r="G117" s="5">
        <f t="shared" si="16"/>
        <v>2870.04</v>
      </c>
      <c r="H117" s="5">
        <f t="shared" si="16"/>
        <v>128379303</v>
      </c>
      <c r="I117" s="5">
        <f t="shared" si="16"/>
        <v>0</v>
      </c>
      <c r="J117" s="5">
        <f t="shared" si="16"/>
        <v>0</v>
      </c>
      <c r="K117" s="5">
        <f t="shared" si="16"/>
        <v>0</v>
      </c>
      <c r="L117" s="5">
        <f t="shared" si="16"/>
        <v>0</v>
      </c>
      <c r="M117" s="5">
        <f t="shared" si="16"/>
        <v>0</v>
      </c>
      <c r="N117" s="5">
        <f t="shared" si="16"/>
        <v>0</v>
      </c>
      <c r="O117" s="5">
        <f t="shared" si="16"/>
        <v>0</v>
      </c>
      <c r="P117" s="5">
        <f t="shared" si="16"/>
        <v>0</v>
      </c>
    </row>
    <row r="118" spans="1:16" s="2" customFormat="1" ht="33.75" customHeight="1">
      <c r="A118" s="9" t="s">
        <v>77</v>
      </c>
      <c r="B118" s="24" t="s">
        <v>156</v>
      </c>
      <c r="C118" s="5">
        <v>385.97</v>
      </c>
      <c r="D118" s="5">
        <v>16352102</v>
      </c>
      <c r="E118" s="5">
        <v>0</v>
      </c>
      <c r="F118" s="5">
        <v>0</v>
      </c>
      <c r="G118" s="5">
        <v>385.97</v>
      </c>
      <c r="H118" s="5">
        <v>16352102</v>
      </c>
      <c r="I118" s="5">
        <v>0</v>
      </c>
      <c r="J118" s="5">
        <v>0</v>
      </c>
      <c r="K118" s="5">
        <v>0</v>
      </c>
      <c r="L118" s="5">
        <v>0</v>
      </c>
      <c r="M118" s="6">
        <v>0</v>
      </c>
      <c r="N118" s="6">
        <v>0</v>
      </c>
      <c r="O118" s="6">
        <v>0</v>
      </c>
      <c r="P118" s="6">
        <v>0</v>
      </c>
    </row>
    <row r="119" spans="1:16" s="2" customFormat="1" ht="33.75" customHeight="1">
      <c r="A119" s="9" t="s">
        <v>99</v>
      </c>
      <c r="B119" s="24" t="s">
        <v>95</v>
      </c>
      <c r="C119" s="5">
        <v>207.31</v>
      </c>
      <c r="D119" s="5">
        <v>8514538</v>
      </c>
      <c r="E119" s="5">
        <v>0</v>
      </c>
      <c r="F119" s="5">
        <v>0</v>
      </c>
      <c r="G119" s="5">
        <v>207.31</v>
      </c>
      <c r="H119" s="5">
        <v>8514538</v>
      </c>
      <c r="I119" s="5">
        <v>0</v>
      </c>
      <c r="J119" s="5">
        <v>0</v>
      </c>
      <c r="K119" s="5">
        <v>0</v>
      </c>
      <c r="L119" s="5">
        <v>0</v>
      </c>
      <c r="M119" s="6">
        <v>0</v>
      </c>
      <c r="N119" s="6">
        <v>0</v>
      </c>
      <c r="O119" s="6">
        <v>0</v>
      </c>
      <c r="P119" s="6">
        <v>0</v>
      </c>
    </row>
    <row r="120" spans="1:16" s="2" customFormat="1" ht="33.75" customHeight="1">
      <c r="A120" s="9" t="s">
        <v>100</v>
      </c>
      <c r="B120" s="24" t="s">
        <v>96</v>
      </c>
      <c r="C120" s="5">
        <v>143.45</v>
      </c>
      <c r="D120" s="5">
        <v>8410850</v>
      </c>
      <c r="E120" s="5">
        <v>0</v>
      </c>
      <c r="F120" s="5">
        <v>0</v>
      </c>
      <c r="G120" s="5">
        <v>143.45</v>
      </c>
      <c r="H120" s="5">
        <v>8410850</v>
      </c>
      <c r="I120" s="5">
        <v>0</v>
      </c>
      <c r="J120" s="5">
        <v>0</v>
      </c>
      <c r="K120" s="5">
        <v>0</v>
      </c>
      <c r="L120" s="5">
        <v>0</v>
      </c>
      <c r="M120" s="6">
        <v>0</v>
      </c>
      <c r="N120" s="6">
        <v>0</v>
      </c>
      <c r="O120" s="6">
        <v>0</v>
      </c>
      <c r="P120" s="6">
        <v>0</v>
      </c>
    </row>
    <row r="121" spans="1:16" s="2" customFormat="1" ht="33.75" customHeight="1">
      <c r="A121" s="9" t="s">
        <v>101</v>
      </c>
      <c r="B121" s="24" t="s">
        <v>91</v>
      </c>
      <c r="C121" s="5">
        <v>508.22</v>
      </c>
      <c r="D121" s="5">
        <v>20820011</v>
      </c>
      <c r="E121" s="5">
        <v>0</v>
      </c>
      <c r="F121" s="5">
        <v>0</v>
      </c>
      <c r="G121" s="5">
        <v>508.22</v>
      </c>
      <c r="H121" s="5">
        <v>20820011</v>
      </c>
      <c r="I121" s="5">
        <v>0</v>
      </c>
      <c r="J121" s="5">
        <v>0</v>
      </c>
      <c r="K121" s="5">
        <v>0</v>
      </c>
      <c r="L121" s="5">
        <v>0</v>
      </c>
      <c r="M121" s="6">
        <v>0</v>
      </c>
      <c r="N121" s="6">
        <v>0</v>
      </c>
      <c r="O121" s="6">
        <v>0</v>
      </c>
      <c r="P121" s="6">
        <v>0</v>
      </c>
    </row>
    <row r="122" spans="1:16" s="2" customFormat="1" ht="33.75" customHeight="1">
      <c r="A122" s="9" t="s">
        <v>102</v>
      </c>
      <c r="B122" s="24" t="s">
        <v>93</v>
      </c>
      <c r="C122" s="5">
        <v>678.99</v>
      </c>
      <c r="D122" s="5">
        <v>28703752</v>
      </c>
      <c r="E122" s="5">
        <v>0</v>
      </c>
      <c r="F122" s="5">
        <v>0</v>
      </c>
      <c r="G122" s="5">
        <v>678.99</v>
      </c>
      <c r="H122" s="5">
        <v>28703752</v>
      </c>
      <c r="I122" s="5">
        <v>0</v>
      </c>
      <c r="J122" s="5">
        <v>0</v>
      </c>
      <c r="K122" s="5">
        <v>0</v>
      </c>
      <c r="L122" s="5">
        <v>0</v>
      </c>
      <c r="M122" s="6">
        <v>0</v>
      </c>
      <c r="N122" s="6">
        <v>0</v>
      </c>
      <c r="O122" s="6">
        <v>0</v>
      </c>
      <c r="P122" s="6">
        <v>0</v>
      </c>
    </row>
    <row r="123" spans="1:16" s="2" customFormat="1" ht="33.75" customHeight="1">
      <c r="A123" s="9" t="s">
        <v>103</v>
      </c>
      <c r="B123" s="24" t="s">
        <v>258</v>
      </c>
      <c r="C123" s="5">
        <v>193.04</v>
      </c>
      <c r="D123" s="5">
        <v>9280600</v>
      </c>
      <c r="E123" s="5">
        <v>0</v>
      </c>
      <c r="F123" s="5">
        <v>0</v>
      </c>
      <c r="G123" s="5">
        <v>193.04</v>
      </c>
      <c r="H123" s="5">
        <v>9280600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</row>
    <row r="124" spans="1:16" s="2" customFormat="1" ht="33.75" customHeight="1">
      <c r="A124" s="9" t="s">
        <v>104</v>
      </c>
      <c r="B124" s="24" t="s">
        <v>259</v>
      </c>
      <c r="C124" s="5">
        <v>207.31</v>
      </c>
      <c r="D124" s="5">
        <v>10509450</v>
      </c>
      <c r="E124" s="5">
        <v>0</v>
      </c>
      <c r="F124" s="5">
        <v>0</v>
      </c>
      <c r="G124" s="5">
        <v>207.31</v>
      </c>
      <c r="H124" s="5">
        <v>10509450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</row>
    <row r="125" spans="1:16" s="2" customFormat="1" ht="33.75" customHeight="1">
      <c r="A125" s="9" t="s">
        <v>105</v>
      </c>
      <c r="B125" s="24" t="s">
        <v>260</v>
      </c>
      <c r="C125" s="5">
        <v>129.31</v>
      </c>
      <c r="D125" s="5">
        <v>5609450</v>
      </c>
      <c r="E125" s="5">
        <v>0</v>
      </c>
      <c r="F125" s="5">
        <v>0</v>
      </c>
      <c r="G125" s="5">
        <v>129.31</v>
      </c>
      <c r="H125" s="5">
        <v>5609450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</row>
    <row r="126" spans="1:16" s="8" customFormat="1" ht="33.75" customHeight="1">
      <c r="A126" s="9" t="s">
        <v>106</v>
      </c>
      <c r="B126" s="24" t="s">
        <v>261</v>
      </c>
      <c r="C126" s="9">
        <v>416.44</v>
      </c>
      <c r="D126" s="5">
        <v>20178550</v>
      </c>
      <c r="E126" s="5">
        <v>0</v>
      </c>
      <c r="F126" s="5">
        <v>0</v>
      </c>
      <c r="G126" s="9">
        <v>416.44</v>
      </c>
      <c r="H126" s="5">
        <v>20178550</v>
      </c>
      <c r="I126" s="5">
        <v>0</v>
      </c>
      <c r="J126" s="5">
        <v>0</v>
      </c>
      <c r="K126" s="5">
        <v>0</v>
      </c>
      <c r="L126" s="5">
        <v>0</v>
      </c>
      <c r="M126" s="6">
        <v>0</v>
      </c>
      <c r="N126" s="6">
        <v>0</v>
      </c>
      <c r="O126" s="6">
        <v>0</v>
      </c>
      <c r="P126" s="6">
        <v>0</v>
      </c>
    </row>
    <row r="127" spans="1:16" s="2" customFormat="1" ht="33.75" customHeight="1">
      <c r="A127" s="31" t="s">
        <v>295</v>
      </c>
      <c r="B127" s="32"/>
      <c r="C127" s="5">
        <f>C128+C130</f>
        <v>1472.5</v>
      </c>
      <c r="D127" s="5">
        <f aca="true" t="shared" si="17" ref="D127:P127">D128+D130</f>
        <v>42330101.8</v>
      </c>
      <c r="E127" s="5">
        <f t="shared" si="17"/>
        <v>0</v>
      </c>
      <c r="F127" s="5">
        <f t="shared" si="17"/>
        <v>0</v>
      </c>
      <c r="G127" s="5">
        <f t="shared" si="17"/>
        <v>319.07</v>
      </c>
      <c r="H127" s="5">
        <f t="shared" si="17"/>
        <v>10325751.8</v>
      </c>
      <c r="I127" s="5">
        <f t="shared" si="17"/>
        <v>334.73</v>
      </c>
      <c r="J127" s="5">
        <f t="shared" si="17"/>
        <v>9081590</v>
      </c>
      <c r="K127" s="5">
        <f t="shared" si="17"/>
        <v>818.7</v>
      </c>
      <c r="L127" s="5">
        <f t="shared" si="17"/>
        <v>22922760</v>
      </c>
      <c r="M127" s="5">
        <f t="shared" si="17"/>
        <v>0</v>
      </c>
      <c r="N127" s="5">
        <f t="shared" si="17"/>
        <v>0</v>
      </c>
      <c r="O127" s="5">
        <f t="shared" si="17"/>
        <v>0</v>
      </c>
      <c r="P127" s="5">
        <f t="shared" si="17"/>
        <v>0</v>
      </c>
    </row>
    <row r="128" spans="1:17" s="2" customFormat="1" ht="48.75" customHeight="1">
      <c r="A128" s="26" t="s">
        <v>236</v>
      </c>
      <c r="B128" s="27"/>
      <c r="C128" s="5">
        <f aca="true" t="shared" si="18" ref="C128:P128">C129</f>
        <v>919.32</v>
      </c>
      <c r="D128" s="5">
        <f>D129</f>
        <v>25450110</v>
      </c>
      <c r="E128" s="5">
        <f t="shared" si="18"/>
        <v>0</v>
      </c>
      <c r="F128" s="5">
        <f t="shared" si="18"/>
        <v>0</v>
      </c>
      <c r="G128" s="5">
        <f>G129</f>
        <v>0</v>
      </c>
      <c r="H128" s="5">
        <f>H129</f>
        <v>0</v>
      </c>
      <c r="I128" s="5">
        <f t="shared" si="18"/>
        <v>334.73</v>
      </c>
      <c r="J128" s="5">
        <f>J129</f>
        <v>9081590</v>
      </c>
      <c r="K128" s="5">
        <f>K129</f>
        <v>584.59</v>
      </c>
      <c r="L128" s="5">
        <f>L129</f>
        <v>16368520</v>
      </c>
      <c r="M128" s="5">
        <f t="shared" si="18"/>
        <v>0</v>
      </c>
      <c r="N128" s="5">
        <f t="shared" si="18"/>
        <v>0</v>
      </c>
      <c r="O128" s="5">
        <f t="shared" si="18"/>
        <v>0</v>
      </c>
      <c r="P128" s="5">
        <f t="shared" si="18"/>
        <v>0</v>
      </c>
      <c r="Q128" s="16"/>
    </row>
    <row r="129" spans="1:16" s="2" customFormat="1" ht="33.75" customHeight="1">
      <c r="A129" s="9" t="s">
        <v>107</v>
      </c>
      <c r="B129" s="24" t="s">
        <v>235</v>
      </c>
      <c r="C129" s="5">
        <v>919.32</v>
      </c>
      <c r="D129" s="5">
        <f>F129+H129+J129+L129+N129+P129</f>
        <v>25450110</v>
      </c>
      <c r="E129" s="5">
        <v>0</v>
      </c>
      <c r="F129" s="5">
        <v>0</v>
      </c>
      <c r="G129" s="5">
        <v>0</v>
      </c>
      <c r="H129" s="5">
        <v>0</v>
      </c>
      <c r="I129" s="5">
        <v>334.73</v>
      </c>
      <c r="J129" s="5">
        <v>9081590</v>
      </c>
      <c r="K129" s="5">
        <v>584.59</v>
      </c>
      <c r="L129" s="5">
        <v>16368520</v>
      </c>
      <c r="M129" s="6">
        <v>0</v>
      </c>
      <c r="N129" s="6">
        <v>0</v>
      </c>
      <c r="O129" s="6">
        <v>0</v>
      </c>
      <c r="P129" s="6">
        <v>0</v>
      </c>
    </row>
    <row r="130" spans="1:16" s="2" customFormat="1" ht="48.75" customHeight="1">
      <c r="A130" s="26" t="s">
        <v>226</v>
      </c>
      <c r="B130" s="27"/>
      <c r="C130" s="13">
        <f>C131</f>
        <v>553.18</v>
      </c>
      <c r="D130" s="13">
        <f>D131</f>
        <v>16879991.8</v>
      </c>
      <c r="E130" s="5">
        <v>0</v>
      </c>
      <c r="F130" s="5">
        <v>0</v>
      </c>
      <c r="G130" s="13">
        <f>G131</f>
        <v>319.07</v>
      </c>
      <c r="H130" s="13">
        <f>H131</f>
        <v>10325751.8</v>
      </c>
      <c r="I130" s="5">
        <v>0</v>
      </c>
      <c r="J130" s="5">
        <v>0</v>
      </c>
      <c r="K130" s="5">
        <f>K131</f>
        <v>234.11</v>
      </c>
      <c r="L130" s="5">
        <f>L131</f>
        <v>6554240</v>
      </c>
      <c r="M130" s="6">
        <v>0</v>
      </c>
      <c r="N130" s="6">
        <v>0</v>
      </c>
      <c r="O130" s="6">
        <v>0</v>
      </c>
      <c r="P130" s="6">
        <v>0</v>
      </c>
    </row>
    <row r="131" spans="1:16" s="2" customFormat="1" ht="33.75" customHeight="1">
      <c r="A131" s="9" t="s">
        <v>108</v>
      </c>
      <c r="B131" s="24" t="s">
        <v>279</v>
      </c>
      <c r="C131" s="13">
        <v>553.18</v>
      </c>
      <c r="D131" s="13">
        <v>16879991.8</v>
      </c>
      <c r="E131" s="5">
        <v>0</v>
      </c>
      <c r="F131" s="5">
        <v>0</v>
      </c>
      <c r="G131" s="13">
        <v>319.07</v>
      </c>
      <c r="H131" s="13">
        <v>10325751.8</v>
      </c>
      <c r="I131" s="5">
        <v>0</v>
      </c>
      <c r="J131" s="5">
        <v>0</v>
      </c>
      <c r="K131" s="5">
        <v>234.11</v>
      </c>
      <c r="L131" s="5">
        <v>6554240</v>
      </c>
      <c r="M131" s="6">
        <v>0</v>
      </c>
      <c r="N131" s="6">
        <v>0</v>
      </c>
      <c r="O131" s="6">
        <v>0</v>
      </c>
      <c r="P131" s="6">
        <v>0</v>
      </c>
    </row>
    <row r="132" spans="1:16" s="4" customFormat="1" ht="33.75" customHeight="1">
      <c r="A132" s="26" t="s">
        <v>250</v>
      </c>
      <c r="B132" s="27"/>
      <c r="C132" s="5">
        <f aca="true" t="shared" si="19" ref="C132:P132">C133+C177</f>
        <v>10809.630000000001</v>
      </c>
      <c r="D132" s="5">
        <f t="shared" si="19"/>
        <v>360825150.1</v>
      </c>
      <c r="E132" s="5">
        <f t="shared" si="19"/>
        <v>0</v>
      </c>
      <c r="F132" s="5">
        <f t="shared" si="19"/>
        <v>0</v>
      </c>
      <c r="G132" s="5">
        <f t="shared" si="19"/>
        <v>7926.63</v>
      </c>
      <c r="H132" s="5">
        <f t="shared" si="19"/>
        <v>274720810.1</v>
      </c>
      <c r="I132" s="5">
        <f t="shared" si="19"/>
        <v>867.56</v>
      </c>
      <c r="J132" s="5">
        <f t="shared" si="19"/>
        <v>36151500</v>
      </c>
      <c r="K132" s="5">
        <f t="shared" si="19"/>
        <v>1920.22</v>
      </c>
      <c r="L132" s="5">
        <f t="shared" si="19"/>
        <v>47690720</v>
      </c>
      <c r="M132" s="6">
        <f t="shared" si="19"/>
        <v>0</v>
      </c>
      <c r="N132" s="6">
        <f t="shared" si="19"/>
        <v>0</v>
      </c>
      <c r="O132" s="5">
        <f t="shared" si="19"/>
        <v>95.22</v>
      </c>
      <c r="P132" s="5">
        <f t="shared" si="19"/>
        <v>2262120</v>
      </c>
    </row>
    <row r="133" spans="1:16" s="4" customFormat="1" ht="33.75" customHeight="1">
      <c r="A133" s="26" t="s">
        <v>251</v>
      </c>
      <c r="B133" s="27"/>
      <c r="C133" s="5">
        <f>C134+C139+C144+C150+C157+C160+C168</f>
        <v>9683.09</v>
      </c>
      <c r="D133" s="5">
        <f aca="true" t="shared" si="20" ref="D133:P133">D134+D139+D144+D150+D157+D160+D168</f>
        <v>334606790.1</v>
      </c>
      <c r="E133" s="5">
        <f t="shared" si="20"/>
        <v>0</v>
      </c>
      <c r="F133" s="5">
        <f t="shared" si="20"/>
        <v>0</v>
      </c>
      <c r="G133" s="5">
        <f t="shared" si="20"/>
        <v>7813.02</v>
      </c>
      <c r="H133" s="5">
        <f t="shared" si="20"/>
        <v>270896010.1</v>
      </c>
      <c r="I133" s="5">
        <f t="shared" si="20"/>
        <v>784.31</v>
      </c>
      <c r="J133" s="5">
        <f t="shared" si="20"/>
        <v>33309500</v>
      </c>
      <c r="K133" s="5">
        <f t="shared" si="20"/>
        <v>1085.76</v>
      </c>
      <c r="L133" s="5">
        <f t="shared" si="20"/>
        <v>30401280</v>
      </c>
      <c r="M133" s="5">
        <f t="shared" si="20"/>
        <v>0</v>
      </c>
      <c r="N133" s="5">
        <f t="shared" si="20"/>
        <v>0</v>
      </c>
      <c r="O133" s="5">
        <f t="shared" si="20"/>
        <v>0</v>
      </c>
      <c r="P133" s="5">
        <f t="shared" si="20"/>
        <v>0</v>
      </c>
    </row>
    <row r="134" spans="1:16" s="4" customFormat="1" ht="48.75" customHeight="1">
      <c r="A134" s="26" t="s">
        <v>228</v>
      </c>
      <c r="B134" s="27"/>
      <c r="C134" s="13">
        <f aca="true" t="shared" si="21" ref="C134:H134">C135+C136+C137+C138</f>
        <v>905.71</v>
      </c>
      <c r="D134" s="13">
        <f t="shared" si="21"/>
        <v>32189360</v>
      </c>
      <c r="E134" s="13">
        <f t="shared" si="21"/>
        <v>0</v>
      </c>
      <c r="F134" s="13">
        <f t="shared" si="21"/>
        <v>0</v>
      </c>
      <c r="G134" s="13">
        <f t="shared" si="21"/>
        <v>905.71</v>
      </c>
      <c r="H134" s="13">
        <f t="shared" si="21"/>
        <v>32189360</v>
      </c>
      <c r="I134" s="5">
        <v>0</v>
      </c>
      <c r="J134" s="5">
        <v>0</v>
      </c>
      <c r="K134" s="5">
        <v>0</v>
      </c>
      <c r="L134" s="5">
        <v>0</v>
      </c>
      <c r="M134" s="6">
        <v>0</v>
      </c>
      <c r="N134" s="6">
        <v>0</v>
      </c>
      <c r="O134" s="6">
        <v>0</v>
      </c>
      <c r="P134" s="6">
        <v>0</v>
      </c>
    </row>
    <row r="135" spans="1:16" s="4" customFormat="1" ht="33.75" customHeight="1">
      <c r="A135" s="9" t="s">
        <v>109</v>
      </c>
      <c r="B135" s="24" t="s">
        <v>200</v>
      </c>
      <c r="C135" s="13">
        <v>384.89</v>
      </c>
      <c r="D135" s="13">
        <v>15131200</v>
      </c>
      <c r="E135" s="5">
        <v>0</v>
      </c>
      <c r="F135" s="5">
        <v>0</v>
      </c>
      <c r="G135" s="13">
        <v>384.89</v>
      </c>
      <c r="H135" s="13">
        <v>15131200</v>
      </c>
      <c r="I135" s="5">
        <v>0</v>
      </c>
      <c r="J135" s="5">
        <v>0</v>
      </c>
      <c r="K135" s="5">
        <v>0</v>
      </c>
      <c r="L135" s="5">
        <v>0</v>
      </c>
      <c r="M135" s="6">
        <v>0</v>
      </c>
      <c r="N135" s="6">
        <v>0</v>
      </c>
      <c r="O135" s="6">
        <v>0</v>
      </c>
      <c r="P135" s="6">
        <v>0</v>
      </c>
    </row>
    <row r="136" spans="1:16" s="4" customFormat="1" ht="33.75" customHeight="1">
      <c r="A136" s="9" t="s">
        <v>110</v>
      </c>
      <c r="B136" s="24" t="s">
        <v>201</v>
      </c>
      <c r="C136" s="13">
        <v>177.34</v>
      </c>
      <c r="D136" s="13">
        <v>5826800</v>
      </c>
      <c r="E136" s="5">
        <v>0</v>
      </c>
      <c r="F136" s="5">
        <v>0</v>
      </c>
      <c r="G136" s="13">
        <v>177.34</v>
      </c>
      <c r="H136" s="13">
        <v>5826800</v>
      </c>
      <c r="I136" s="5">
        <v>0</v>
      </c>
      <c r="J136" s="5">
        <v>0</v>
      </c>
      <c r="K136" s="5">
        <v>0</v>
      </c>
      <c r="L136" s="5">
        <v>0</v>
      </c>
      <c r="M136" s="6">
        <v>0</v>
      </c>
      <c r="N136" s="6">
        <v>0</v>
      </c>
      <c r="O136" s="6">
        <v>0</v>
      </c>
      <c r="P136" s="6">
        <v>0</v>
      </c>
    </row>
    <row r="137" spans="1:16" s="4" customFormat="1" ht="33.75" customHeight="1">
      <c r="A137" s="9" t="s">
        <v>111</v>
      </c>
      <c r="B137" s="24" t="s">
        <v>202</v>
      </c>
      <c r="C137" s="13">
        <v>172.1</v>
      </c>
      <c r="D137" s="13">
        <v>6020000</v>
      </c>
      <c r="E137" s="5">
        <v>0</v>
      </c>
      <c r="F137" s="5">
        <v>0</v>
      </c>
      <c r="G137" s="13">
        <v>172.1</v>
      </c>
      <c r="H137" s="13">
        <v>6020000</v>
      </c>
      <c r="I137" s="5">
        <v>0</v>
      </c>
      <c r="J137" s="5">
        <v>0</v>
      </c>
      <c r="K137" s="5">
        <v>0</v>
      </c>
      <c r="L137" s="5">
        <v>0</v>
      </c>
      <c r="M137" s="6">
        <v>0</v>
      </c>
      <c r="N137" s="6">
        <v>0</v>
      </c>
      <c r="O137" s="6">
        <v>0</v>
      </c>
      <c r="P137" s="6">
        <v>0</v>
      </c>
    </row>
    <row r="138" spans="1:16" s="4" customFormat="1" ht="33.75" customHeight="1">
      <c r="A138" s="9" t="s">
        <v>112</v>
      </c>
      <c r="B138" s="24" t="s">
        <v>237</v>
      </c>
      <c r="C138" s="13">
        <v>171.38</v>
      </c>
      <c r="D138" s="13">
        <v>5211360</v>
      </c>
      <c r="E138" s="5">
        <v>0</v>
      </c>
      <c r="F138" s="5">
        <v>0</v>
      </c>
      <c r="G138" s="13">
        <v>171.38</v>
      </c>
      <c r="H138" s="13">
        <v>5211360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</row>
    <row r="139" spans="1:16" s="4" customFormat="1" ht="48.75" customHeight="1">
      <c r="A139" s="26" t="s">
        <v>218</v>
      </c>
      <c r="B139" s="27"/>
      <c r="C139" s="13">
        <f>C140+C141+C142+C143</f>
        <v>670.78</v>
      </c>
      <c r="D139" s="13">
        <f aca="true" t="shared" si="22" ref="D139:P139">D140+D141+D142+D143</f>
        <v>22907360</v>
      </c>
      <c r="E139" s="13">
        <f t="shared" si="22"/>
        <v>0</v>
      </c>
      <c r="F139" s="13">
        <f t="shared" si="22"/>
        <v>0</v>
      </c>
      <c r="G139" s="13">
        <f t="shared" si="22"/>
        <v>670.78</v>
      </c>
      <c r="H139" s="13">
        <f t="shared" si="22"/>
        <v>22907360</v>
      </c>
      <c r="I139" s="13">
        <f t="shared" si="22"/>
        <v>0</v>
      </c>
      <c r="J139" s="13">
        <f t="shared" si="22"/>
        <v>0</v>
      </c>
      <c r="K139" s="13">
        <f t="shared" si="22"/>
        <v>0</v>
      </c>
      <c r="L139" s="13">
        <f t="shared" si="22"/>
        <v>0</v>
      </c>
      <c r="M139" s="13">
        <f t="shared" si="22"/>
        <v>0</v>
      </c>
      <c r="N139" s="13">
        <f t="shared" si="22"/>
        <v>0</v>
      </c>
      <c r="O139" s="13">
        <f t="shared" si="22"/>
        <v>0</v>
      </c>
      <c r="P139" s="13">
        <f t="shared" si="22"/>
        <v>0</v>
      </c>
    </row>
    <row r="140" spans="1:16" s="4" customFormat="1" ht="33.75" customHeight="1">
      <c r="A140" s="9" t="s">
        <v>113</v>
      </c>
      <c r="B140" s="24" t="s">
        <v>203</v>
      </c>
      <c r="C140" s="13">
        <v>338.59</v>
      </c>
      <c r="D140" s="13">
        <v>10680320</v>
      </c>
      <c r="E140" s="5">
        <v>0</v>
      </c>
      <c r="F140" s="5">
        <v>0</v>
      </c>
      <c r="G140" s="13">
        <v>338.59</v>
      </c>
      <c r="H140" s="13">
        <v>10680320</v>
      </c>
      <c r="I140" s="5">
        <v>0</v>
      </c>
      <c r="J140" s="5">
        <v>0</v>
      </c>
      <c r="K140" s="5">
        <v>0</v>
      </c>
      <c r="L140" s="5">
        <v>0</v>
      </c>
      <c r="M140" s="6">
        <v>0</v>
      </c>
      <c r="N140" s="6">
        <v>0</v>
      </c>
      <c r="O140" s="6">
        <v>0</v>
      </c>
      <c r="P140" s="6">
        <v>0</v>
      </c>
    </row>
    <row r="141" spans="1:16" s="4" customFormat="1" ht="33.75" customHeight="1">
      <c r="A141" s="9" t="s">
        <v>114</v>
      </c>
      <c r="B141" s="24" t="s">
        <v>204</v>
      </c>
      <c r="C141" s="13">
        <v>90.71</v>
      </c>
      <c r="D141" s="13">
        <v>2763600</v>
      </c>
      <c r="E141" s="5">
        <v>0</v>
      </c>
      <c r="F141" s="5">
        <v>0</v>
      </c>
      <c r="G141" s="13">
        <v>90.71</v>
      </c>
      <c r="H141" s="13">
        <v>2763600</v>
      </c>
      <c r="I141" s="5">
        <v>0</v>
      </c>
      <c r="J141" s="5">
        <v>0</v>
      </c>
      <c r="K141" s="5">
        <v>0</v>
      </c>
      <c r="L141" s="5">
        <v>0</v>
      </c>
      <c r="M141" s="6">
        <v>0</v>
      </c>
      <c r="N141" s="6">
        <v>0</v>
      </c>
      <c r="O141" s="6">
        <v>0</v>
      </c>
      <c r="P141" s="6">
        <v>0</v>
      </c>
    </row>
    <row r="142" spans="1:16" s="4" customFormat="1" ht="33.75" customHeight="1">
      <c r="A142" s="9" t="s">
        <v>115</v>
      </c>
      <c r="B142" s="24" t="s">
        <v>175</v>
      </c>
      <c r="C142" s="13">
        <v>98.88</v>
      </c>
      <c r="D142" s="13">
        <v>3689280</v>
      </c>
      <c r="E142" s="5">
        <v>0</v>
      </c>
      <c r="F142" s="5">
        <v>0</v>
      </c>
      <c r="G142" s="13">
        <v>98.88</v>
      </c>
      <c r="H142" s="13">
        <v>3689280</v>
      </c>
      <c r="I142" s="5">
        <v>0</v>
      </c>
      <c r="J142" s="5">
        <v>0</v>
      </c>
      <c r="K142" s="5">
        <v>0</v>
      </c>
      <c r="L142" s="5">
        <v>0</v>
      </c>
      <c r="M142" s="6">
        <v>0</v>
      </c>
      <c r="N142" s="6">
        <v>0</v>
      </c>
      <c r="O142" s="6">
        <v>0</v>
      </c>
      <c r="P142" s="6">
        <v>0</v>
      </c>
    </row>
    <row r="143" spans="1:16" s="4" customFormat="1" ht="33.75" customHeight="1">
      <c r="A143" s="9" t="s">
        <v>116</v>
      </c>
      <c r="B143" s="24" t="s">
        <v>293</v>
      </c>
      <c r="C143" s="13">
        <v>142.6</v>
      </c>
      <c r="D143" s="13">
        <v>5774160</v>
      </c>
      <c r="E143" s="5">
        <v>0</v>
      </c>
      <c r="F143" s="5">
        <v>0</v>
      </c>
      <c r="G143" s="13">
        <v>142.6</v>
      </c>
      <c r="H143" s="13">
        <v>5774160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</row>
    <row r="144" spans="1:16" s="4" customFormat="1" ht="48.75" customHeight="1">
      <c r="A144" s="26" t="s">
        <v>229</v>
      </c>
      <c r="B144" s="27"/>
      <c r="C144" s="13">
        <f aca="true" t="shared" si="23" ref="C144:P144">C145+C146+C147+C148+C149</f>
        <v>1694.9299999999998</v>
      </c>
      <c r="D144" s="13">
        <f t="shared" si="23"/>
        <v>49474040</v>
      </c>
      <c r="E144" s="13">
        <f t="shared" si="23"/>
        <v>0</v>
      </c>
      <c r="F144" s="13">
        <f t="shared" si="23"/>
        <v>0</v>
      </c>
      <c r="G144" s="13">
        <f t="shared" si="23"/>
        <v>635.17</v>
      </c>
      <c r="H144" s="13">
        <f t="shared" si="23"/>
        <v>19800760</v>
      </c>
      <c r="I144" s="13">
        <f t="shared" si="23"/>
        <v>0</v>
      </c>
      <c r="J144" s="13">
        <f t="shared" si="23"/>
        <v>0</v>
      </c>
      <c r="K144" s="13">
        <f t="shared" si="23"/>
        <v>1059.76</v>
      </c>
      <c r="L144" s="13">
        <f t="shared" si="23"/>
        <v>29673280</v>
      </c>
      <c r="M144" s="13">
        <f t="shared" si="23"/>
        <v>0</v>
      </c>
      <c r="N144" s="13">
        <f t="shared" si="23"/>
        <v>0</v>
      </c>
      <c r="O144" s="13">
        <f t="shared" si="23"/>
        <v>0</v>
      </c>
      <c r="P144" s="13">
        <f t="shared" si="23"/>
        <v>0</v>
      </c>
    </row>
    <row r="145" spans="1:17" s="2" customFormat="1" ht="33.75" customHeight="1">
      <c r="A145" s="9" t="s">
        <v>117</v>
      </c>
      <c r="B145" s="24" t="s">
        <v>205</v>
      </c>
      <c r="C145" s="5">
        <v>276.2</v>
      </c>
      <c r="D145" s="5">
        <f>F145+H145+J145+L145+N145+P145</f>
        <v>8400000</v>
      </c>
      <c r="E145" s="5">
        <v>0</v>
      </c>
      <c r="F145" s="5">
        <v>0</v>
      </c>
      <c r="G145" s="5">
        <v>200.39</v>
      </c>
      <c r="H145" s="5">
        <v>6277320</v>
      </c>
      <c r="I145" s="5">
        <v>0</v>
      </c>
      <c r="J145" s="5">
        <v>0</v>
      </c>
      <c r="K145" s="5">
        <v>75.81</v>
      </c>
      <c r="L145" s="5">
        <v>2122680</v>
      </c>
      <c r="M145" s="6">
        <v>0</v>
      </c>
      <c r="N145" s="6">
        <v>0</v>
      </c>
      <c r="O145" s="6">
        <v>0</v>
      </c>
      <c r="P145" s="6">
        <v>0</v>
      </c>
      <c r="Q145" s="16">
        <f>D145-2122680</f>
        <v>6277320</v>
      </c>
    </row>
    <row r="146" spans="1:17" s="2" customFormat="1" ht="33.75" customHeight="1">
      <c r="A146" s="9" t="s">
        <v>118</v>
      </c>
      <c r="B146" s="24" t="s">
        <v>206</v>
      </c>
      <c r="C146" s="5">
        <v>361.38</v>
      </c>
      <c r="D146" s="5">
        <f>F146+H146+J146+L146+N146+P146</f>
        <v>10606120</v>
      </c>
      <c r="E146" s="5">
        <v>0</v>
      </c>
      <c r="F146" s="5">
        <v>0</v>
      </c>
      <c r="G146" s="5">
        <v>139.39</v>
      </c>
      <c r="H146" s="5">
        <v>4390400</v>
      </c>
      <c r="I146" s="5">
        <v>0</v>
      </c>
      <c r="J146" s="5">
        <v>0</v>
      </c>
      <c r="K146" s="5">
        <v>221.99</v>
      </c>
      <c r="L146" s="5">
        <v>6215720</v>
      </c>
      <c r="M146" s="6">
        <v>0</v>
      </c>
      <c r="N146" s="6">
        <v>0</v>
      </c>
      <c r="O146" s="6">
        <v>0</v>
      </c>
      <c r="P146" s="6">
        <v>0</v>
      </c>
      <c r="Q146" s="2">
        <f>10431680-1342880</f>
        <v>9088800</v>
      </c>
    </row>
    <row r="147" spans="1:17" s="2" customFormat="1" ht="33.75" customHeight="1">
      <c r="A147" s="9" t="s">
        <v>119</v>
      </c>
      <c r="B147" s="24" t="s">
        <v>207</v>
      </c>
      <c r="C147" s="5">
        <v>391.43</v>
      </c>
      <c r="D147" s="5">
        <f>F147+H147+J147+L147+N147+P147</f>
        <v>10960040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391.43</v>
      </c>
      <c r="L147" s="5">
        <v>10960040</v>
      </c>
      <c r="M147" s="6">
        <v>0</v>
      </c>
      <c r="N147" s="6">
        <v>0</v>
      </c>
      <c r="O147" s="6">
        <v>0</v>
      </c>
      <c r="P147" s="6">
        <v>0</v>
      </c>
      <c r="Q147" s="2">
        <f>11406920-4128880</f>
        <v>7278040</v>
      </c>
    </row>
    <row r="148" spans="1:17" ht="33.75" customHeight="1">
      <c r="A148" s="9" t="s">
        <v>120</v>
      </c>
      <c r="B148" s="24" t="s">
        <v>215</v>
      </c>
      <c r="C148" s="9">
        <v>396.07</v>
      </c>
      <c r="D148" s="5">
        <f>F148+H148+J148+L148+N148+P148</f>
        <v>11278960</v>
      </c>
      <c r="E148" s="5">
        <v>0</v>
      </c>
      <c r="F148" s="5">
        <v>0</v>
      </c>
      <c r="G148" s="6">
        <v>133.95</v>
      </c>
      <c r="H148" s="5">
        <v>3939600</v>
      </c>
      <c r="I148" s="5">
        <v>0</v>
      </c>
      <c r="J148" s="5">
        <v>0</v>
      </c>
      <c r="K148" s="5">
        <v>262.12</v>
      </c>
      <c r="L148" s="5">
        <v>7339360</v>
      </c>
      <c r="M148" s="6">
        <v>0</v>
      </c>
      <c r="N148" s="6">
        <v>0</v>
      </c>
      <c r="O148" s="6">
        <v>0</v>
      </c>
      <c r="P148" s="6">
        <v>0</v>
      </c>
      <c r="Q148" s="25">
        <f>D148-L148</f>
        <v>3939600</v>
      </c>
    </row>
    <row r="149" spans="1:17" ht="33.75" customHeight="1">
      <c r="A149" s="9" t="s">
        <v>121</v>
      </c>
      <c r="B149" s="24" t="s">
        <v>216</v>
      </c>
      <c r="C149" s="9">
        <v>269.85</v>
      </c>
      <c r="D149" s="5">
        <f>F149+H149+J149+L149+N149+P149</f>
        <v>8228920</v>
      </c>
      <c r="E149" s="5">
        <v>0</v>
      </c>
      <c r="F149" s="5">
        <v>0</v>
      </c>
      <c r="G149" s="9">
        <v>161.44</v>
      </c>
      <c r="H149" s="5">
        <v>5193440</v>
      </c>
      <c r="I149" s="5">
        <v>0</v>
      </c>
      <c r="J149" s="5">
        <v>0</v>
      </c>
      <c r="K149" s="5">
        <v>108.41</v>
      </c>
      <c r="L149" s="5">
        <v>3035480</v>
      </c>
      <c r="M149" s="6">
        <v>0</v>
      </c>
      <c r="N149" s="6">
        <v>0</v>
      </c>
      <c r="O149" s="6">
        <v>0</v>
      </c>
      <c r="P149" s="6">
        <v>0</v>
      </c>
      <c r="Q149" s="25">
        <f>D149-L149</f>
        <v>5193440</v>
      </c>
    </row>
    <row r="150" spans="1:16" s="2" customFormat="1" ht="48.75" customHeight="1">
      <c r="A150" s="26" t="s">
        <v>227</v>
      </c>
      <c r="B150" s="27"/>
      <c r="C150" s="5">
        <f>C151+C152+C153+C155+C156+C154</f>
        <v>1021.5700000000002</v>
      </c>
      <c r="D150" s="5">
        <f>D151+D152+D153+D154+D155+D156</f>
        <v>32527442</v>
      </c>
      <c r="E150" s="5">
        <v>0</v>
      </c>
      <c r="F150" s="5">
        <v>0</v>
      </c>
      <c r="G150" s="5">
        <f>G151+G152+G153+G155+G156+G154</f>
        <v>995.5700000000002</v>
      </c>
      <c r="H150" s="5">
        <f>H151+H152+H153+H154+H155+H156</f>
        <v>31799442</v>
      </c>
      <c r="I150" s="5">
        <v>0</v>
      </c>
      <c r="J150" s="5">
        <v>0</v>
      </c>
      <c r="K150" s="5">
        <f>K151+K152+K153+K155+K156+K154</f>
        <v>26</v>
      </c>
      <c r="L150" s="5">
        <f>L151+L152+L153+L154+L155+L156</f>
        <v>728000</v>
      </c>
      <c r="M150" s="6">
        <v>0</v>
      </c>
      <c r="N150" s="6">
        <v>0</v>
      </c>
      <c r="O150" s="6">
        <v>0</v>
      </c>
      <c r="P150" s="6">
        <v>0</v>
      </c>
    </row>
    <row r="151" spans="1:16" s="2" customFormat="1" ht="33.75" customHeight="1">
      <c r="A151" s="9" t="s">
        <v>122</v>
      </c>
      <c r="B151" s="24" t="s">
        <v>208</v>
      </c>
      <c r="C151" s="5">
        <v>275.99</v>
      </c>
      <c r="D151" s="5">
        <v>9109240</v>
      </c>
      <c r="E151" s="5">
        <v>0</v>
      </c>
      <c r="F151" s="5">
        <v>0</v>
      </c>
      <c r="G151" s="5">
        <v>275.99</v>
      </c>
      <c r="H151" s="5">
        <v>9109240</v>
      </c>
      <c r="I151" s="5">
        <v>0</v>
      </c>
      <c r="J151" s="5">
        <v>0</v>
      </c>
      <c r="K151" s="5">
        <v>0</v>
      </c>
      <c r="L151" s="5">
        <v>0</v>
      </c>
      <c r="M151" s="6">
        <v>0</v>
      </c>
      <c r="N151" s="6">
        <v>0</v>
      </c>
      <c r="O151" s="6">
        <v>0</v>
      </c>
      <c r="P151" s="6">
        <v>0</v>
      </c>
    </row>
    <row r="152" spans="1:18" s="2" customFormat="1" ht="33.75" customHeight="1">
      <c r="A152" s="9" t="s">
        <v>123</v>
      </c>
      <c r="B152" s="24" t="s">
        <v>209</v>
      </c>
      <c r="C152" s="5">
        <v>123.48</v>
      </c>
      <c r="D152" s="5">
        <f>F152+H152+J152+L152+N152+P152</f>
        <v>4396000</v>
      </c>
      <c r="E152" s="5">
        <v>0</v>
      </c>
      <c r="F152" s="5">
        <v>0</v>
      </c>
      <c r="G152" s="5">
        <v>97.48</v>
      </c>
      <c r="H152" s="5">
        <v>3668000</v>
      </c>
      <c r="I152" s="5">
        <v>0</v>
      </c>
      <c r="J152" s="5">
        <v>0</v>
      </c>
      <c r="K152" s="5">
        <v>26</v>
      </c>
      <c r="L152" s="5">
        <v>728000</v>
      </c>
      <c r="M152" s="6">
        <v>0</v>
      </c>
      <c r="N152" s="6">
        <v>0</v>
      </c>
      <c r="O152" s="6">
        <v>0</v>
      </c>
      <c r="P152" s="6">
        <v>0</v>
      </c>
      <c r="R152" s="16"/>
    </row>
    <row r="153" spans="1:16" s="2" customFormat="1" ht="33.75" customHeight="1">
      <c r="A153" s="9" t="s">
        <v>124</v>
      </c>
      <c r="B153" s="24" t="s">
        <v>210</v>
      </c>
      <c r="C153" s="5">
        <v>104.45</v>
      </c>
      <c r="D153" s="5">
        <v>3249802</v>
      </c>
      <c r="E153" s="5">
        <v>0</v>
      </c>
      <c r="F153" s="5">
        <v>0</v>
      </c>
      <c r="G153" s="5">
        <v>104.45</v>
      </c>
      <c r="H153" s="5">
        <v>3249802</v>
      </c>
      <c r="I153" s="5">
        <v>0</v>
      </c>
      <c r="J153" s="5">
        <v>0</v>
      </c>
      <c r="K153" s="5">
        <v>0</v>
      </c>
      <c r="L153" s="5">
        <v>0</v>
      </c>
      <c r="M153" s="6">
        <v>0</v>
      </c>
      <c r="N153" s="6">
        <v>0</v>
      </c>
      <c r="O153" s="6">
        <v>0</v>
      </c>
      <c r="P153" s="6">
        <v>0</v>
      </c>
    </row>
    <row r="154" spans="1:16" s="2" customFormat="1" ht="33.75" customHeight="1">
      <c r="A154" s="9" t="s">
        <v>125</v>
      </c>
      <c r="B154" s="24" t="s">
        <v>213</v>
      </c>
      <c r="C154" s="5">
        <v>426.8</v>
      </c>
      <c r="D154" s="5">
        <v>12636400</v>
      </c>
      <c r="E154" s="5">
        <v>0</v>
      </c>
      <c r="F154" s="5">
        <v>0</v>
      </c>
      <c r="G154" s="5">
        <v>426.8</v>
      </c>
      <c r="H154" s="5">
        <v>12636400</v>
      </c>
      <c r="I154" s="5">
        <v>0</v>
      </c>
      <c r="J154" s="5">
        <v>0</v>
      </c>
      <c r="K154" s="5">
        <v>0</v>
      </c>
      <c r="L154" s="5">
        <v>0</v>
      </c>
      <c r="M154" s="6">
        <v>0</v>
      </c>
      <c r="N154" s="6">
        <v>0</v>
      </c>
      <c r="O154" s="6">
        <v>0</v>
      </c>
      <c r="P154" s="6">
        <v>0</v>
      </c>
    </row>
    <row r="155" spans="1:16" s="2" customFormat="1" ht="33.75" customHeight="1">
      <c r="A155" s="9" t="s">
        <v>165</v>
      </c>
      <c r="B155" s="24" t="s">
        <v>211</v>
      </c>
      <c r="C155" s="5">
        <v>54.75</v>
      </c>
      <c r="D155" s="5">
        <v>1904000</v>
      </c>
      <c r="E155" s="5">
        <v>0</v>
      </c>
      <c r="F155" s="5">
        <v>0</v>
      </c>
      <c r="G155" s="5">
        <v>54.75</v>
      </c>
      <c r="H155" s="5">
        <v>1904000</v>
      </c>
      <c r="I155" s="5">
        <v>0</v>
      </c>
      <c r="J155" s="5">
        <v>0</v>
      </c>
      <c r="K155" s="5">
        <v>0</v>
      </c>
      <c r="L155" s="5">
        <v>0</v>
      </c>
      <c r="M155" s="6">
        <v>0</v>
      </c>
      <c r="N155" s="6">
        <v>0</v>
      </c>
      <c r="O155" s="6">
        <v>0</v>
      </c>
      <c r="P155" s="6">
        <v>0</v>
      </c>
    </row>
    <row r="156" spans="1:16" s="2" customFormat="1" ht="33.75" customHeight="1">
      <c r="A156" s="9" t="s">
        <v>265</v>
      </c>
      <c r="B156" s="24" t="s">
        <v>212</v>
      </c>
      <c r="C156" s="5">
        <v>36.1</v>
      </c>
      <c r="D156" s="5">
        <v>1232000</v>
      </c>
      <c r="E156" s="5">
        <v>0</v>
      </c>
      <c r="F156" s="5">
        <v>0</v>
      </c>
      <c r="G156" s="5">
        <v>36.1</v>
      </c>
      <c r="H156" s="5">
        <v>1232000</v>
      </c>
      <c r="I156" s="5">
        <v>0</v>
      </c>
      <c r="J156" s="5">
        <v>0</v>
      </c>
      <c r="K156" s="5">
        <v>0</v>
      </c>
      <c r="L156" s="5">
        <v>0</v>
      </c>
      <c r="M156" s="6">
        <v>0</v>
      </c>
      <c r="N156" s="6">
        <v>0</v>
      </c>
      <c r="O156" s="6">
        <v>0</v>
      </c>
      <c r="P156" s="6">
        <v>0</v>
      </c>
    </row>
    <row r="157" spans="1:16" s="2" customFormat="1" ht="48.75" customHeight="1">
      <c r="A157" s="26" t="s">
        <v>223</v>
      </c>
      <c r="B157" s="27"/>
      <c r="C157" s="5">
        <f>C158+C159</f>
        <v>452.59</v>
      </c>
      <c r="D157" s="5">
        <f aca="true" t="shared" si="24" ref="D157:P157">D158+D159</f>
        <v>20414800</v>
      </c>
      <c r="E157" s="5">
        <f t="shared" si="24"/>
        <v>0</v>
      </c>
      <c r="F157" s="5">
        <f t="shared" si="24"/>
        <v>0</v>
      </c>
      <c r="G157" s="5">
        <f t="shared" si="24"/>
        <v>452.59</v>
      </c>
      <c r="H157" s="5">
        <f t="shared" si="24"/>
        <v>20414800</v>
      </c>
      <c r="I157" s="5">
        <f t="shared" si="24"/>
        <v>0</v>
      </c>
      <c r="J157" s="5">
        <f t="shared" si="24"/>
        <v>0</v>
      </c>
      <c r="K157" s="5">
        <f t="shared" si="24"/>
        <v>0</v>
      </c>
      <c r="L157" s="5">
        <f t="shared" si="24"/>
        <v>0</v>
      </c>
      <c r="M157" s="5">
        <f t="shared" si="24"/>
        <v>0</v>
      </c>
      <c r="N157" s="5">
        <f t="shared" si="24"/>
        <v>0</v>
      </c>
      <c r="O157" s="5">
        <f t="shared" si="24"/>
        <v>0</v>
      </c>
      <c r="P157" s="5">
        <f t="shared" si="24"/>
        <v>0</v>
      </c>
    </row>
    <row r="158" spans="1:16" s="15" customFormat="1" ht="33.75" customHeight="1">
      <c r="A158" s="9" t="s">
        <v>266</v>
      </c>
      <c r="B158" s="24" t="s">
        <v>214</v>
      </c>
      <c r="C158" s="5">
        <v>362.39</v>
      </c>
      <c r="D158" s="5">
        <v>17116400</v>
      </c>
      <c r="E158" s="5">
        <v>0</v>
      </c>
      <c r="F158" s="5">
        <v>0</v>
      </c>
      <c r="G158" s="5">
        <v>362.39</v>
      </c>
      <c r="H158" s="5">
        <v>17116400</v>
      </c>
      <c r="I158" s="5">
        <v>0</v>
      </c>
      <c r="J158" s="5">
        <v>0</v>
      </c>
      <c r="K158" s="5">
        <v>0</v>
      </c>
      <c r="L158" s="5">
        <v>0</v>
      </c>
      <c r="M158" s="6">
        <v>0</v>
      </c>
      <c r="N158" s="6">
        <v>0</v>
      </c>
      <c r="O158" s="6">
        <v>0</v>
      </c>
      <c r="P158" s="6">
        <v>0</v>
      </c>
    </row>
    <row r="159" spans="1:16" s="15" customFormat="1" ht="33.75" customHeight="1">
      <c r="A159" s="9" t="s">
        <v>126</v>
      </c>
      <c r="B159" s="24" t="s">
        <v>290</v>
      </c>
      <c r="C159" s="5">
        <v>90.2</v>
      </c>
      <c r="D159" s="5">
        <v>3298400</v>
      </c>
      <c r="E159" s="5">
        <v>0</v>
      </c>
      <c r="F159" s="5">
        <v>0</v>
      </c>
      <c r="G159" s="5">
        <v>90.2</v>
      </c>
      <c r="H159" s="5">
        <v>3298400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</row>
    <row r="160" spans="1:16" s="15" customFormat="1" ht="33.75" customHeight="1">
      <c r="A160" s="26" t="s">
        <v>198</v>
      </c>
      <c r="B160" s="27"/>
      <c r="C160" s="5">
        <f>C161+C162+C163+C164+C165+C166+C167</f>
        <v>1362.2700000000002</v>
      </c>
      <c r="D160" s="5">
        <f aca="true" t="shared" si="25" ref="D160:P160">D161+D162+D163+D164+D165+D166+D167</f>
        <v>59146220</v>
      </c>
      <c r="E160" s="5">
        <f t="shared" si="25"/>
        <v>0</v>
      </c>
      <c r="F160" s="5">
        <f t="shared" si="25"/>
        <v>0</v>
      </c>
      <c r="G160" s="5">
        <f t="shared" si="25"/>
        <v>577.9599999999999</v>
      </c>
      <c r="H160" s="5">
        <f t="shared" si="25"/>
        <v>25836720</v>
      </c>
      <c r="I160" s="5">
        <f t="shared" si="25"/>
        <v>784.31</v>
      </c>
      <c r="J160" s="5">
        <f t="shared" si="25"/>
        <v>33309500</v>
      </c>
      <c r="K160" s="5">
        <f t="shared" si="25"/>
        <v>0</v>
      </c>
      <c r="L160" s="5">
        <f t="shared" si="25"/>
        <v>0</v>
      </c>
      <c r="M160" s="5">
        <f t="shared" si="25"/>
        <v>0</v>
      </c>
      <c r="N160" s="5">
        <f t="shared" si="25"/>
        <v>0</v>
      </c>
      <c r="O160" s="5">
        <f t="shared" si="25"/>
        <v>0</v>
      </c>
      <c r="P160" s="5">
        <f t="shared" si="25"/>
        <v>0</v>
      </c>
    </row>
    <row r="161" spans="1:16" s="2" customFormat="1" ht="33.75" customHeight="1">
      <c r="A161" s="9" t="s">
        <v>127</v>
      </c>
      <c r="B161" s="24" t="s">
        <v>148</v>
      </c>
      <c r="C161" s="5">
        <v>102.3</v>
      </c>
      <c r="D161" s="5">
        <v>4418820</v>
      </c>
      <c r="E161" s="5">
        <v>0</v>
      </c>
      <c r="F161" s="5">
        <v>0</v>
      </c>
      <c r="G161" s="5">
        <v>49.51</v>
      </c>
      <c r="H161" s="5">
        <v>2423820</v>
      </c>
      <c r="I161" s="5">
        <v>52.79</v>
      </c>
      <c r="J161" s="5">
        <v>1995000</v>
      </c>
      <c r="K161" s="5">
        <v>0</v>
      </c>
      <c r="L161" s="5">
        <v>0</v>
      </c>
      <c r="M161" s="6">
        <v>0</v>
      </c>
      <c r="N161" s="6">
        <v>0</v>
      </c>
      <c r="O161" s="6">
        <v>0</v>
      </c>
      <c r="P161" s="6">
        <v>0</v>
      </c>
    </row>
    <row r="162" spans="1:16" s="15" customFormat="1" ht="33.75" customHeight="1">
      <c r="A162" s="9" t="s">
        <v>128</v>
      </c>
      <c r="B162" s="24" t="s">
        <v>150</v>
      </c>
      <c r="C162" s="5">
        <v>148.32</v>
      </c>
      <c r="D162" s="5">
        <v>7227500</v>
      </c>
      <c r="E162" s="5">
        <v>0</v>
      </c>
      <c r="F162" s="5">
        <v>0</v>
      </c>
      <c r="G162" s="5">
        <v>125.83</v>
      </c>
      <c r="H162" s="5">
        <v>6090000</v>
      </c>
      <c r="I162" s="5">
        <v>22.49</v>
      </c>
      <c r="J162" s="5">
        <v>1137500</v>
      </c>
      <c r="K162" s="5">
        <v>0</v>
      </c>
      <c r="L162" s="5">
        <v>0</v>
      </c>
      <c r="M162" s="6">
        <v>0</v>
      </c>
      <c r="N162" s="6">
        <v>0</v>
      </c>
      <c r="O162" s="6">
        <v>0</v>
      </c>
      <c r="P162" s="6">
        <v>0</v>
      </c>
    </row>
    <row r="163" spans="1:16" s="15" customFormat="1" ht="33.75" customHeight="1">
      <c r="A163" s="9" t="s">
        <v>129</v>
      </c>
      <c r="B163" s="24" t="s">
        <v>133</v>
      </c>
      <c r="C163" s="5">
        <v>285.38</v>
      </c>
      <c r="D163" s="5">
        <v>12281500</v>
      </c>
      <c r="E163" s="5">
        <v>0</v>
      </c>
      <c r="F163" s="5">
        <v>0</v>
      </c>
      <c r="G163" s="5">
        <v>108.94</v>
      </c>
      <c r="H163" s="5">
        <v>4256000</v>
      </c>
      <c r="I163" s="5">
        <v>176.44</v>
      </c>
      <c r="J163" s="5">
        <v>8025500</v>
      </c>
      <c r="K163" s="5">
        <v>0</v>
      </c>
      <c r="L163" s="5">
        <v>0</v>
      </c>
      <c r="M163" s="6">
        <v>0</v>
      </c>
      <c r="N163" s="6">
        <v>0</v>
      </c>
      <c r="O163" s="6">
        <v>0</v>
      </c>
      <c r="P163" s="6">
        <v>0</v>
      </c>
    </row>
    <row r="164" spans="1:16" s="15" customFormat="1" ht="33.75" customHeight="1">
      <c r="A164" s="9" t="s">
        <v>130</v>
      </c>
      <c r="B164" s="24" t="s">
        <v>134</v>
      </c>
      <c r="C164" s="5">
        <v>272.37</v>
      </c>
      <c r="D164" s="5">
        <v>12149900</v>
      </c>
      <c r="E164" s="5">
        <v>0</v>
      </c>
      <c r="F164" s="5">
        <v>0</v>
      </c>
      <c r="G164" s="5">
        <v>165.82</v>
      </c>
      <c r="H164" s="5">
        <v>7372400</v>
      </c>
      <c r="I164" s="5">
        <v>106.55</v>
      </c>
      <c r="J164" s="5">
        <v>4777500</v>
      </c>
      <c r="K164" s="5">
        <v>0</v>
      </c>
      <c r="L164" s="5">
        <v>0</v>
      </c>
      <c r="M164" s="6">
        <v>0</v>
      </c>
      <c r="N164" s="6">
        <v>0</v>
      </c>
      <c r="O164" s="6">
        <v>0</v>
      </c>
      <c r="P164" s="6">
        <v>0</v>
      </c>
    </row>
    <row r="165" spans="1:16" s="15" customFormat="1" ht="33.75" customHeight="1">
      <c r="A165" s="9" t="s">
        <v>230</v>
      </c>
      <c r="B165" s="24" t="s">
        <v>151</v>
      </c>
      <c r="C165" s="5">
        <v>178.05</v>
      </c>
      <c r="D165" s="5">
        <v>7983500</v>
      </c>
      <c r="E165" s="5">
        <v>0</v>
      </c>
      <c r="F165" s="5">
        <v>0</v>
      </c>
      <c r="G165" s="5">
        <v>75.6</v>
      </c>
      <c r="H165" s="5">
        <v>3262000</v>
      </c>
      <c r="I165" s="5">
        <v>102.45</v>
      </c>
      <c r="J165" s="5">
        <v>4721500</v>
      </c>
      <c r="K165" s="5">
        <v>0</v>
      </c>
      <c r="L165" s="5">
        <v>0</v>
      </c>
      <c r="M165" s="6">
        <v>0</v>
      </c>
      <c r="N165" s="6">
        <v>0</v>
      </c>
      <c r="O165" s="6">
        <v>0</v>
      </c>
      <c r="P165" s="6">
        <v>0</v>
      </c>
    </row>
    <row r="166" spans="1:16" s="15" customFormat="1" ht="33.75" customHeight="1">
      <c r="A166" s="9" t="s">
        <v>231</v>
      </c>
      <c r="B166" s="24" t="s">
        <v>141</v>
      </c>
      <c r="C166" s="5">
        <v>308.45</v>
      </c>
      <c r="D166" s="5">
        <v>11560500</v>
      </c>
      <c r="E166" s="5">
        <v>0</v>
      </c>
      <c r="F166" s="5">
        <v>0</v>
      </c>
      <c r="G166" s="5">
        <v>0</v>
      </c>
      <c r="H166" s="5">
        <v>0</v>
      </c>
      <c r="I166" s="5">
        <v>308.45</v>
      </c>
      <c r="J166" s="5">
        <v>11560500</v>
      </c>
      <c r="K166" s="5">
        <v>0</v>
      </c>
      <c r="L166" s="5">
        <v>0</v>
      </c>
      <c r="M166" s="6">
        <v>0</v>
      </c>
      <c r="N166" s="6">
        <v>0</v>
      </c>
      <c r="O166" s="6">
        <v>0</v>
      </c>
      <c r="P166" s="6">
        <v>0</v>
      </c>
    </row>
    <row r="167" spans="1:16" s="15" customFormat="1" ht="33.75" customHeight="1">
      <c r="A167" s="9" t="s">
        <v>232</v>
      </c>
      <c r="B167" s="24" t="s">
        <v>155</v>
      </c>
      <c r="C167" s="5">
        <v>67.4</v>
      </c>
      <c r="D167" s="5">
        <v>3524500</v>
      </c>
      <c r="E167" s="5">
        <v>0</v>
      </c>
      <c r="F167" s="5">
        <v>0</v>
      </c>
      <c r="G167" s="5">
        <v>52.26</v>
      </c>
      <c r="H167" s="5">
        <v>2432500</v>
      </c>
      <c r="I167" s="5">
        <v>15.14</v>
      </c>
      <c r="J167" s="5">
        <v>1092000</v>
      </c>
      <c r="K167" s="5">
        <v>0</v>
      </c>
      <c r="L167" s="5">
        <v>0</v>
      </c>
      <c r="M167" s="6">
        <v>0</v>
      </c>
      <c r="N167" s="6">
        <v>0</v>
      </c>
      <c r="O167" s="6">
        <v>0</v>
      </c>
      <c r="P167" s="6">
        <v>0</v>
      </c>
    </row>
    <row r="168" spans="1:16" s="15" customFormat="1" ht="47.25" customHeight="1">
      <c r="A168" s="26" t="s">
        <v>217</v>
      </c>
      <c r="B168" s="27"/>
      <c r="C168" s="5">
        <f aca="true" t="shared" si="26" ref="C168:H168">C169+C170+C171+C172+C173+C174+C175+C176</f>
        <v>3575.2400000000002</v>
      </c>
      <c r="D168" s="5">
        <f t="shared" si="26"/>
        <v>117947568.10000001</v>
      </c>
      <c r="E168" s="5">
        <f t="shared" si="26"/>
        <v>0</v>
      </c>
      <c r="F168" s="5">
        <f t="shared" si="26"/>
        <v>0</v>
      </c>
      <c r="G168" s="5">
        <f t="shared" si="26"/>
        <v>3575.2400000000002</v>
      </c>
      <c r="H168" s="5">
        <f t="shared" si="26"/>
        <v>117947568.10000001</v>
      </c>
      <c r="I168" s="5">
        <v>0</v>
      </c>
      <c r="J168" s="5">
        <v>0</v>
      </c>
      <c r="K168" s="5">
        <v>0</v>
      </c>
      <c r="L168" s="5">
        <v>0</v>
      </c>
      <c r="M168" s="6">
        <v>0</v>
      </c>
      <c r="N168" s="6">
        <v>0</v>
      </c>
      <c r="O168" s="6">
        <v>0</v>
      </c>
      <c r="P168" s="6">
        <v>0</v>
      </c>
    </row>
    <row r="169" spans="1:16" s="15" customFormat="1" ht="33.75" customHeight="1">
      <c r="A169" s="9" t="s">
        <v>233</v>
      </c>
      <c r="B169" s="24" t="s">
        <v>45</v>
      </c>
      <c r="C169" s="5">
        <v>388.15</v>
      </c>
      <c r="D169" s="5">
        <v>12808652.85</v>
      </c>
      <c r="E169" s="5">
        <v>0</v>
      </c>
      <c r="F169" s="5">
        <v>0</v>
      </c>
      <c r="G169" s="5">
        <v>388.15</v>
      </c>
      <c r="H169" s="5">
        <v>12808652.85</v>
      </c>
      <c r="I169" s="5">
        <v>0</v>
      </c>
      <c r="J169" s="5">
        <v>0</v>
      </c>
      <c r="K169" s="5">
        <v>0</v>
      </c>
      <c r="L169" s="5">
        <v>0</v>
      </c>
      <c r="M169" s="6">
        <v>0</v>
      </c>
      <c r="N169" s="6">
        <v>0</v>
      </c>
      <c r="O169" s="6">
        <v>0</v>
      </c>
      <c r="P169" s="6">
        <v>0</v>
      </c>
    </row>
    <row r="170" spans="1:16" s="15" customFormat="1" ht="33.75" customHeight="1">
      <c r="A170" s="9" t="s">
        <v>238</v>
      </c>
      <c r="B170" s="24" t="s">
        <v>47</v>
      </c>
      <c r="C170" s="5">
        <v>388.61</v>
      </c>
      <c r="D170" s="5">
        <v>13561366.95</v>
      </c>
      <c r="E170" s="5">
        <v>0</v>
      </c>
      <c r="F170" s="5">
        <v>0</v>
      </c>
      <c r="G170" s="5">
        <v>388.61</v>
      </c>
      <c r="H170" s="5">
        <v>13561366.95</v>
      </c>
      <c r="I170" s="5">
        <v>0</v>
      </c>
      <c r="J170" s="5">
        <v>0</v>
      </c>
      <c r="K170" s="5">
        <v>0</v>
      </c>
      <c r="L170" s="5">
        <v>0</v>
      </c>
      <c r="M170" s="6">
        <v>0</v>
      </c>
      <c r="N170" s="6">
        <v>0</v>
      </c>
      <c r="O170" s="6">
        <v>0</v>
      </c>
      <c r="P170" s="6">
        <v>0</v>
      </c>
    </row>
    <row r="171" spans="1:16" s="15" customFormat="1" ht="33.75" customHeight="1">
      <c r="A171" s="9" t="s">
        <v>240</v>
      </c>
      <c r="B171" s="24" t="s">
        <v>49</v>
      </c>
      <c r="C171" s="5">
        <v>388.35</v>
      </c>
      <c r="D171" s="5">
        <v>12758279.399999999</v>
      </c>
      <c r="E171" s="5">
        <v>0</v>
      </c>
      <c r="F171" s="5">
        <v>0</v>
      </c>
      <c r="G171" s="5">
        <v>388.35</v>
      </c>
      <c r="H171" s="5">
        <v>12758279.4</v>
      </c>
      <c r="I171" s="5">
        <v>0</v>
      </c>
      <c r="J171" s="5">
        <v>0</v>
      </c>
      <c r="K171" s="5">
        <v>0</v>
      </c>
      <c r="L171" s="5">
        <v>0</v>
      </c>
      <c r="M171" s="6">
        <v>0</v>
      </c>
      <c r="N171" s="6">
        <v>0</v>
      </c>
      <c r="O171" s="6">
        <v>0</v>
      </c>
      <c r="P171" s="6">
        <v>0</v>
      </c>
    </row>
    <row r="172" spans="1:16" s="15" customFormat="1" ht="33.75" customHeight="1">
      <c r="A172" s="9" t="s">
        <v>242</v>
      </c>
      <c r="B172" s="24" t="s">
        <v>53</v>
      </c>
      <c r="C172" s="5">
        <v>920.42</v>
      </c>
      <c r="D172" s="5">
        <v>32133769.200000003</v>
      </c>
      <c r="E172" s="5">
        <v>0</v>
      </c>
      <c r="F172" s="5">
        <v>0</v>
      </c>
      <c r="G172" s="5">
        <v>920.42</v>
      </c>
      <c r="H172" s="5">
        <v>32133769.200000003</v>
      </c>
      <c r="I172" s="5">
        <v>0</v>
      </c>
      <c r="J172" s="5">
        <v>0</v>
      </c>
      <c r="K172" s="5">
        <v>0</v>
      </c>
      <c r="L172" s="5">
        <v>0</v>
      </c>
      <c r="M172" s="6">
        <v>0</v>
      </c>
      <c r="N172" s="6">
        <v>0</v>
      </c>
      <c r="O172" s="6">
        <v>0</v>
      </c>
      <c r="P172" s="6">
        <v>0</v>
      </c>
    </row>
    <row r="173" spans="1:16" s="15" customFormat="1" ht="33.75" customHeight="1">
      <c r="A173" s="9" t="s">
        <v>244</v>
      </c>
      <c r="B173" s="24" t="s">
        <v>54</v>
      </c>
      <c r="C173" s="5">
        <v>391.25</v>
      </c>
      <c r="D173" s="5">
        <v>13309499.7</v>
      </c>
      <c r="E173" s="5">
        <v>0</v>
      </c>
      <c r="F173" s="5">
        <v>0</v>
      </c>
      <c r="G173" s="5">
        <v>391.25</v>
      </c>
      <c r="H173" s="5">
        <v>13309499.7</v>
      </c>
      <c r="I173" s="5">
        <v>0</v>
      </c>
      <c r="J173" s="5">
        <v>0</v>
      </c>
      <c r="K173" s="5">
        <v>0</v>
      </c>
      <c r="L173" s="5">
        <v>0</v>
      </c>
      <c r="M173" s="6">
        <v>0</v>
      </c>
      <c r="N173" s="6">
        <v>0</v>
      </c>
      <c r="O173" s="6">
        <v>0</v>
      </c>
      <c r="P173" s="6">
        <v>0</v>
      </c>
    </row>
    <row r="174" spans="1:16" s="8" customFormat="1" ht="33.75" customHeight="1">
      <c r="A174" s="9" t="s">
        <v>256</v>
      </c>
      <c r="B174" s="24" t="s">
        <v>280</v>
      </c>
      <c r="C174" s="9">
        <v>284.25</v>
      </c>
      <c r="D174" s="5">
        <v>8203999.999999999</v>
      </c>
      <c r="E174" s="5">
        <v>0</v>
      </c>
      <c r="F174" s="5">
        <v>0</v>
      </c>
      <c r="G174" s="9">
        <v>284.25</v>
      </c>
      <c r="H174" s="5">
        <v>8203999.999999999</v>
      </c>
      <c r="I174" s="5">
        <v>0</v>
      </c>
      <c r="J174" s="5">
        <v>0</v>
      </c>
      <c r="K174" s="5">
        <v>0</v>
      </c>
      <c r="L174" s="5">
        <v>0</v>
      </c>
      <c r="M174" s="6">
        <v>0</v>
      </c>
      <c r="N174" s="6">
        <v>0</v>
      </c>
      <c r="O174" s="6">
        <v>0</v>
      </c>
      <c r="P174" s="6">
        <v>0</v>
      </c>
    </row>
    <row r="175" spans="1:16" s="8" customFormat="1" ht="33.75" customHeight="1">
      <c r="A175" s="9" t="s">
        <v>257</v>
      </c>
      <c r="B175" s="24" t="s">
        <v>281</v>
      </c>
      <c r="C175" s="9">
        <v>404.73</v>
      </c>
      <c r="D175" s="5">
        <v>12768000</v>
      </c>
      <c r="E175" s="5">
        <v>0</v>
      </c>
      <c r="F175" s="5">
        <v>0</v>
      </c>
      <c r="G175" s="9">
        <v>404.73</v>
      </c>
      <c r="H175" s="5">
        <v>12768000</v>
      </c>
      <c r="I175" s="5">
        <v>0</v>
      </c>
      <c r="J175" s="5">
        <v>0</v>
      </c>
      <c r="K175" s="5">
        <v>0</v>
      </c>
      <c r="L175" s="5">
        <v>0</v>
      </c>
      <c r="M175" s="6">
        <v>0</v>
      </c>
      <c r="N175" s="6">
        <v>0</v>
      </c>
      <c r="O175" s="6">
        <v>0</v>
      </c>
      <c r="P175" s="6">
        <v>0</v>
      </c>
    </row>
    <row r="176" spans="1:16" s="8" customFormat="1" ht="33.75" customHeight="1">
      <c r="A176" s="9" t="s">
        <v>267</v>
      </c>
      <c r="B176" s="24" t="s">
        <v>282</v>
      </c>
      <c r="C176" s="9">
        <v>409.48</v>
      </c>
      <c r="D176" s="5">
        <v>12404000.000000004</v>
      </c>
      <c r="E176" s="5">
        <v>0</v>
      </c>
      <c r="F176" s="5">
        <v>0</v>
      </c>
      <c r="G176" s="9">
        <v>409.48</v>
      </c>
      <c r="H176" s="5">
        <v>12404000.000000004</v>
      </c>
      <c r="I176" s="5">
        <v>0</v>
      </c>
      <c r="J176" s="5">
        <v>0</v>
      </c>
      <c r="K176" s="5">
        <v>0</v>
      </c>
      <c r="L176" s="5">
        <v>0</v>
      </c>
      <c r="M176" s="6">
        <v>0</v>
      </c>
      <c r="N176" s="6">
        <v>0</v>
      </c>
      <c r="O176" s="6">
        <v>0</v>
      </c>
      <c r="P176" s="6">
        <v>0</v>
      </c>
    </row>
    <row r="177" spans="1:16" s="15" customFormat="1" ht="33.75" customHeight="1">
      <c r="A177" s="28" t="s">
        <v>296</v>
      </c>
      <c r="B177" s="29"/>
      <c r="C177" s="5">
        <f>C178+C180+C183</f>
        <v>1126.54</v>
      </c>
      <c r="D177" s="5">
        <f aca="true" t="shared" si="27" ref="D177:P177">D178+D180+D183</f>
        <v>26218360</v>
      </c>
      <c r="E177" s="5">
        <f t="shared" si="27"/>
        <v>0</v>
      </c>
      <c r="F177" s="5">
        <f t="shared" si="27"/>
        <v>0</v>
      </c>
      <c r="G177" s="5">
        <f t="shared" si="27"/>
        <v>113.61</v>
      </c>
      <c r="H177" s="5">
        <f t="shared" si="27"/>
        <v>3824800</v>
      </c>
      <c r="I177" s="5">
        <f t="shared" si="27"/>
        <v>83.25</v>
      </c>
      <c r="J177" s="5">
        <f t="shared" si="27"/>
        <v>2842000</v>
      </c>
      <c r="K177" s="5">
        <f t="shared" si="27"/>
        <v>834.46</v>
      </c>
      <c r="L177" s="5">
        <f t="shared" si="27"/>
        <v>17289440</v>
      </c>
      <c r="M177" s="5">
        <f t="shared" si="27"/>
        <v>0</v>
      </c>
      <c r="N177" s="5">
        <f t="shared" si="27"/>
        <v>0</v>
      </c>
      <c r="O177" s="5">
        <f t="shared" si="27"/>
        <v>95.22</v>
      </c>
      <c r="P177" s="5">
        <f t="shared" si="27"/>
        <v>2262120</v>
      </c>
    </row>
    <row r="178" spans="1:16" s="2" customFormat="1" ht="67.5" customHeight="1">
      <c r="A178" s="26" t="s">
        <v>132</v>
      </c>
      <c r="B178" s="30"/>
      <c r="C178" s="5">
        <f>C179</f>
        <v>196.86</v>
      </c>
      <c r="D178" s="5">
        <f aca="true" t="shared" si="28" ref="D178:P178">D179</f>
        <v>6666800</v>
      </c>
      <c r="E178" s="5">
        <f t="shared" si="28"/>
        <v>0</v>
      </c>
      <c r="F178" s="5">
        <f t="shared" si="28"/>
        <v>0</v>
      </c>
      <c r="G178" s="5">
        <f t="shared" si="28"/>
        <v>113.61</v>
      </c>
      <c r="H178" s="5">
        <f t="shared" si="28"/>
        <v>3824800</v>
      </c>
      <c r="I178" s="5">
        <f t="shared" si="28"/>
        <v>83.25</v>
      </c>
      <c r="J178" s="5">
        <f t="shared" si="28"/>
        <v>2842000</v>
      </c>
      <c r="K178" s="5">
        <f t="shared" si="28"/>
        <v>0</v>
      </c>
      <c r="L178" s="5">
        <f t="shared" si="28"/>
        <v>0</v>
      </c>
      <c r="M178" s="5">
        <f t="shared" si="28"/>
        <v>0</v>
      </c>
      <c r="N178" s="5">
        <f t="shared" si="28"/>
        <v>0</v>
      </c>
      <c r="O178" s="5">
        <f t="shared" si="28"/>
        <v>0</v>
      </c>
      <c r="P178" s="5">
        <f t="shared" si="28"/>
        <v>0</v>
      </c>
    </row>
    <row r="179" spans="1:16" s="2" customFormat="1" ht="33.75" customHeight="1">
      <c r="A179" s="9" t="s">
        <v>268</v>
      </c>
      <c r="B179" s="24" t="s">
        <v>262</v>
      </c>
      <c r="C179" s="5">
        <v>196.86</v>
      </c>
      <c r="D179" s="5">
        <v>6666800</v>
      </c>
      <c r="E179" s="5">
        <v>0</v>
      </c>
      <c r="F179" s="5">
        <v>0</v>
      </c>
      <c r="G179" s="5">
        <v>113.61</v>
      </c>
      <c r="H179" s="5">
        <v>3824800</v>
      </c>
      <c r="I179" s="5">
        <v>83.25</v>
      </c>
      <c r="J179" s="5">
        <v>2842000</v>
      </c>
      <c r="K179" s="5">
        <v>0</v>
      </c>
      <c r="L179" s="5">
        <v>0</v>
      </c>
      <c r="M179" s="6">
        <v>0</v>
      </c>
      <c r="N179" s="6">
        <v>0</v>
      </c>
      <c r="O179" s="6">
        <v>0</v>
      </c>
      <c r="P179" s="6">
        <v>0</v>
      </c>
    </row>
    <row r="180" spans="1:16" s="2" customFormat="1" ht="48.75" customHeight="1">
      <c r="A180" s="26" t="s">
        <v>239</v>
      </c>
      <c r="B180" s="27"/>
      <c r="C180" s="5">
        <f>C181+C182</f>
        <v>886.88</v>
      </c>
      <c r="D180" s="5">
        <f aca="true" t="shared" si="29" ref="D180:P180">D181+D182</f>
        <v>18289440</v>
      </c>
      <c r="E180" s="5">
        <f t="shared" si="29"/>
        <v>0</v>
      </c>
      <c r="F180" s="5">
        <f t="shared" si="29"/>
        <v>0</v>
      </c>
      <c r="G180" s="5">
        <f t="shared" si="29"/>
        <v>0</v>
      </c>
      <c r="H180" s="5">
        <f t="shared" si="29"/>
        <v>0</v>
      </c>
      <c r="I180" s="5">
        <f t="shared" si="29"/>
        <v>0</v>
      </c>
      <c r="J180" s="5">
        <f t="shared" si="29"/>
        <v>0</v>
      </c>
      <c r="K180" s="5">
        <f t="shared" si="29"/>
        <v>834.46</v>
      </c>
      <c r="L180" s="5">
        <f t="shared" si="29"/>
        <v>17289440</v>
      </c>
      <c r="M180" s="5">
        <f t="shared" si="29"/>
        <v>0</v>
      </c>
      <c r="N180" s="5">
        <f t="shared" si="29"/>
        <v>0</v>
      </c>
      <c r="O180" s="5">
        <f t="shared" si="29"/>
        <v>52.42</v>
      </c>
      <c r="P180" s="5">
        <f t="shared" si="29"/>
        <v>1000000</v>
      </c>
    </row>
    <row r="181" spans="1:16" s="2" customFormat="1" ht="33.75" customHeight="1">
      <c r="A181" s="9" t="s">
        <v>270</v>
      </c>
      <c r="B181" s="24" t="s">
        <v>241</v>
      </c>
      <c r="C181" s="5">
        <v>479.4</v>
      </c>
      <c r="D181" s="5">
        <v>6880000</v>
      </c>
      <c r="E181" s="5">
        <v>0</v>
      </c>
      <c r="F181" s="5">
        <v>0</v>
      </c>
      <c r="G181" s="5">
        <f aca="true" t="shared" si="30" ref="G181:N181">G188+G190</f>
        <v>0</v>
      </c>
      <c r="H181" s="5">
        <f t="shared" si="30"/>
        <v>0</v>
      </c>
      <c r="I181" s="5">
        <f t="shared" si="30"/>
        <v>0</v>
      </c>
      <c r="J181" s="5">
        <f t="shared" si="30"/>
        <v>0</v>
      </c>
      <c r="K181" s="5">
        <v>479.4</v>
      </c>
      <c r="L181" s="5">
        <v>6880000</v>
      </c>
      <c r="M181" s="5">
        <f t="shared" si="30"/>
        <v>0</v>
      </c>
      <c r="N181" s="5">
        <f t="shared" si="30"/>
        <v>0</v>
      </c>
      <c r="O181" s="5">
        <v>0</v>
      </c>
      <c r="P181" s="5">
        <v>0</v>
      </c>
    </row>
    <row r="182" spans="1:16" s="2" customFormat="1" ht="33.75" customHeight="1">
      <c r="A182" s="9" t="s">
        <v>291</v>
      </c>
      <c r="B182" s="24" t="s">
        <v>243</v>
      </c>
      <c r="C182" s="5">
        <v>407.48</v>
      </c>
      <c r="D182" s="5">
        <v>11409440</v>
      </c>
      <c r="E182" s="5">
        <v>0</v>
      </c>
      <c r="F182" s="5">
        <v>0</v>
      </c>
      <c r="G182" s="5">
        <f>G189+G191</f>
        <v>0</v>
      </c>
      <c r="H182" s="5">
        <f>H189+H191</f>
        <v>0</v>
      </c>
      <c r="I182" s="5">
        <f>I189+I191</f>
        <v>0</v>
      </c>
      <c r="J182" s="5">
        <f>J189+J191</f>
        <v>0</v>
      </c>
      <c r="K182" s="5">
        <v>355.06</v>
      </c>
      <c r="L182" s="5">
        <v>10409440</v>
      </c>
      <c r="M182" s="5">
        <f>M189+M191</f>
        <v>0</v>
      </c>
      <c r="N182" s="5">
        <f>N189+N191</f>
        <v>0</v>
      </c>
      <c r="O182" s="5">
        <v>52.42</v>
      </c>
      <c r="P182" s="5">
        <v>1000000</v>
      </c>
    </row>
    <row r="183" spans="1:16" s="2" customFormat="1" ht="48" customHeight="1">
      <c r="A183" s="26" t="s">
        <v>269</v>
      </c>
      <c r="B183" s="27"/>
      <c r="C183" s="5">
        <v>42.8</v>
      </c>
      <c r="D183" s="5">
        <v>1262120</v>
      </c>
      <c r="E183" s="5">
        <v>0</v>
      </c>
      <c r="F183" s="5">
        <v>0</v>
      </c>
      <c r="G183" s="5">
        <f aca="true" t="shared" si="31" ref="G183:J184">G190+G192</f>
        <v>0</v>
      </c>
      <c r="H183" s="5">
        <f t="shared" si="31"/>
        <v>0</v>
      </c>
      <c r="I183" s="5">
        <f t="shared" si="31"/>
        <v>0</v>
      </c>
      <c r="J183" s="5">
        <f t="shared" si="31"/>
        <v>0</v>
      </c>
      <c r="K183" s="5">
        <v>0</v>
      </c>
      <c r="L183" s="5">
        <v>0</v>
      </c>
      <c r="M183" s="6">
        <v>0</v>
      </c>
      <c r="N183" s="6">
        <v>0</v>
      </c>
      <c r="O183" s="5">
        <v>42.8</v>
      </c>
      <c r="P183" s="5">
        <v>1262120</v>
      </c>
    </row>
    <row r="184" spans="1:16" s="2" customFormat="1" ht="33.75" customHeight="1">
      <c r="A184" s="19" t="s">
        <v>292</v>
      </c>
      <c r="B184" s="24" t="s">
        <v>283</v>
      </c>
      <c r="C184" s="5">
        <v>42.8</v>
      </c>
      <c r="D184" s="5">
        <v>1262120</v>
      </c>
      <c r="E184" s="5">
        <v>0</v>
      </c>
      <c r="F184" s="5">
        <v>0</v>
      </c>
      <c r="G184" s="5">
        <f t="shared" si="31"/>
        <v>0</v>
      </c>
      <c r="H184" s="5">
        <f t="shared" si="31"/>
        <v>0</v>
      </c>
      <c r="I184" s="5">
        <f t="shared" si="31"/>
        <v>0</v>
      </c>
      <c r="J184" s="5">
        <f t="shared" si="31"/>
        <v>0</v>
      </c>
      <c r="K184" s="5">
        <v>0</v>
      </c>
      <c r="L184" s="5">
        <v>0</v>
      </c>
      <c r="M184" s="6">
        <v>0</v>
      </c>
      <c r="N184" s="6">
        <v>0</v>
      </c>
      <c r="O184" s="5">
        <v>42.8</v>
      </c>
      <c r="P184" s="5">
        <v>1262120</v>
      </c>
    </row>
    <row r="185" spans="7:10" ht="14.25">
      <c r="G185" s="14"/>
      <c r="H185" s="14"/>
      <c r="I185" s="14"/>
      <c r="J185" s="14"/>
    </row>
    <row r="186" spans="7:10" ht="14.25">
      <c r="G186" s="14"/>
      <c r="H186" s="14"/>
      <c r="I186" s="14"/>
      <c r="J186" s="14"/>
    </row>
    <row r="187" spans="7:10" ht="14.25">
      <c r="G187" s="14"/>
      <c r="H187" s="14"/>
      <c r="I187" s="14"/>
      <c r="J187" s="14"/>
    </row>
    <row r="188" spans="7:10" ht="14.25">
      <c r="G188" s="14"/>
      <c r="H188" s="14"/>
      <c r="I188" s="14"/>
      <c r="J188" s="14"/>
    </row>
    <row r="189" spans="1:16" s="8" customFormat="1" ht="14.25">
      <c r="A189" s="48" t="s">
        <v>284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</row>
    <row r="190" spans="1:11" s="8" customFormat="1" ht="14.25">
      <c r="A190" s="7"/>
      <c r="B190" s="7"/>
      <c r="E190" s="14"/>
      <c r="F190" s="14"/>
      <c r="G190" s="14"/>
      <c r="H190" s="14"/>
      <c r="I190" s="14"/>
      <c r="J190" s="14"/>
      <c r="K190" s="14"/>
    </row>
    <row r="191" spans="5:11" ht="14.25">
      <c r="E191" s="14"/>
      <c r="F191" s="14"/>
      <c r="G191" s="14"/>
      <c r="H191" s="14"/>
      <c r="I191" s="14"/>
      <c r="J191" s="14"/>
      <c r="K191" s="14"/>
    </row>
  </sheetData>
  <sheetProtection/>
  <mergeCells count="69">
    <mergeCell ref="A189:P189"/>
    <mergeCell ref="L1:P1"/>
    <mergeCell ref="L2:P2"/>
    <mergeCell ref="A128:B128"/>
    <mergeCell ref="O12:O13"/>
    <mergeCell ref="P12:P13"/>
    <mergeCell ref="A10:A14"/>
    <mergeCell ref="A36:B36"/>
    <mergeCell ref="O10:P11"/>
    <mergeCell ref="E12:E13"/>
    <mergeCell ref="A33:B33"/>
    <mergeCell ref="B10:B14"/>
    <mergeCell ref="C10:D11"/>
    <mergeCell ref="E10:F11"/>
    <mergeCell ref="C12:C13"/>
    <mergeCell ref="D12:D13"/>
    <mergeCell ref="A17:B17"/>
    <mergeCell ref="A19:B19"/>
    <mergeCell ref="A21:B21"/>
    <mergeCell ref="A25:B25"/>
    <mergeCell ref="A78:B78"/>
    <mergeCell ref="A79:B79"/>
    <mergeCell ref="A43:B43"/>
    <mergeCell ref="K10:L11"/>
    <mergeCell ref="L12:L13"/>
    <mergeCell ref="A18:B18"/>
    <mergeCell ref="A16:B16"/>
    <mergeCell ref="A20:B20"/>
    <mergeCell ref="F12:F13"/>
    <mergeCell ref="I10:J11"/>
    <mergeCell ref="A7:P7"/>
    <mergeCell ref="M10:N11"/>
    <mergeCell ref="M12:M13"/>
    <mergeCell ref="N12:N13"/>
    <mergeCell ref="K12:K13"/>
    <mergeCell ref="H12:H13"/>
    <mergeCell ref="I12:I13"/>
    <mergeCell ref="J12:J13"/>
    <mergeCell ref="G10:H11"/>
    <mergeCell ref="G12:G13"/>
    <mergeCell ref="A132:B132"/>
    <mergeCell ref="A133:B133"/>
    <mergeCell ref="A117:B117"/>
    <mergeCell ref="A168:B168"/>
    <mergeCell ref="A98:B98"/>
    <mergeCell ref="A100:B100"/>
    <mergeCell ref="A102:B102"/>
    <mergeCell ref="A108:B108"/>
    <mergeCell ref="A134:B134"/>
    <mergeCell ref="A29:B29"/>
    <mergeCell ref="A31:B31"/>
    <mergeCell ref="A77:B77"/>
    <mergeCell ref="A75:B75"/>
    <mergeCell ref="A127:B127"/>
    <mergeCell ref="A74:B74"/>
    <mergeCell ref="A40:B40"/>
    <mergeCell ref="A57:B57"/>
    <mergeCell ref="A83:B83"/>
    <mergeCell ref="A95:B95"/>
    <mergeCell ref="A183:B183"/>
    <mergeCell ref="A130:B130"/>
    <mergeCell ref="A177:B177"/>
    <mergeCell ref="A180:B180"/>
    <mergeCell ref="A144:B144"/>
    <mergeCell ref="A150:B150"/>
    <mergeCell ref="A157:B157"/>
    <mergeCell ref="A160:B160"/>
    <mergeCell ref="A178:B178"/>
    <mergeCell ref="A139:B139"/>
  </mergeCells>
  <printOptions horizontalCentered="1"/>
  <pageMargins left="0.7874015748031497" right="0.7874015748031497" top="1.1811023622047245" bottom="0.3937007874015748" header="0.5118110236220472" footer="0.35433070866141736"/>
  <pageSetup firstPageNumber="12" useFirstPageNumber="1" fitToHeight="0" fitToWidth="1" horizontalDpi="600" verticalDpi="600" orientation="landscape" paperSize="9" scale="68" r:id="rId1"/>
  <headerFooter>
    <oddHeader>&amp;C&amp;"Times New Roman,обычный"&amp;20&amp;P
</oddHeader>
    <firstFooter>&amp;R&amp;"Times New Roman,обычный"1405тд6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Коровушкина Ксения Петровна</cp:lastModifiedBy>
  <cp:lastPrinted>2017-09-25T12:53:31Z</cp:lastPrinted>
  <dcterms:created xsi:type="dcterms:W3CDTF">2011-06-07T11:08:49Z</dcterms:created>
  <dcterms:modified xsi:type="dcterms:W3CDTF">2017-09-25T12:54:25Z</dcterms:modified>
  <cp:category/>
  <cp:version/>
  <cp:contentType/>
  <cp:contentStatus/>
</cp:coreProperties>
</file>