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45" windowWidth="210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Q16" i="1" l="1"/>
  <c r="P16" i="1"/>
  <c r="O16" i="1"/>
  <c r="L16" i="1"/>
  <c r="J16" i="1" l="1"/>
  <c r="I16" i="1"/>
  <c r="H16" i="1"/>
  <c r="G16" i="1"/>
  <c r="Q194" i="1"/>
  <c r="P194" i="1"/>
  <c r="O194" i="1"/>
  <c r="N194" i="1"/>
  <c r="M194" i="1"/>
  <c r="L194" i="1"/>
  <c r="K194" i="1"/>
  <c r="J194" i="1"/>
  <c r="I194" i="1"/>
  <c r="H194" i="1"/>
  <c r="G194" i="1"/>
  <c r="Q41" i="1" l="1"/>
  <c r="P41" i="1"/>
  <c r="O41" i="1"/>
  <c r="L41" i="1"/>
  <c r="J41" i="1"/>
  <c r="I41" i="1"/>
  <c r="H41" i="1"/>
  <c r="G41" i="1"/>
  <c r="Q138" i="1" l="1"/>
  <c r="P138" i="1"/>
  <c r="O138" i="1"/>
  <c r="N138" i="1"/>
  <c r="M138" i="1"/>
  <c r="L138" i="1"/>
  <c r="K138" i="1"/>
  <c r="J138" i="1"/>
  <c r="I138" i="1"/>
  <c r="H138" i="1"/>
  <c r="G138" i="1"/>
  <c r="Q126" i="1"/>
  <c r="P126" i="1"/>
  <c r="O126" i="1"/>
  <c r="N126" i="1"/>
  <c r="M126" i="1"/>
  <c r="L126" i="1"/>
  <c r="K126" i="1"/>
  <c r="J126" i="1"/>
  <c r="I126" i="1"/>
  <c r="H126" i="1"/>
  <c r="G126" i="1"/>
  <c r="Q27" i="1"/>
  <c r="P27" i="1"/>
  <c r="O27" i="1"/>
  <c r="N27" i="1"/>
  <c r="M27" i="1"/>
  <c r="L27" i="1"/>
  <c r="K27" i="1"/>
  <c r="J27" i="1"/>
  <c r="I27" i="1"/>
  <c r="H27" i="1"/>
  <c r="G27" i="1"/>
  <c r="Q185" i="1" l="1"/>
  <c r="P185" i="1"/>
  <c r="O185" i="1"/>
  <c r="N185" i="1"/>
  <c r="M185" i="1"/>
  <c r="L185" i="1"/>
  <c r="K185" i="1"/>
  <c r="J185" i="1"/>
  <c r="I185" i="1"/>
  <c r="H185" i="1"/>
  <c r="G185" i="1"/>
  <c r="Q172" i="1"/>
  <c r="P172" i="1"/>
  <c r="O172" i="1"/>
  <c r="N172" i="1"/>
  <c r="M172" i="1"/>
  <c r="L172" i="1"/>
  <c r="K172" i="1"/>
  <c r="J172" i="1"/>
  <c r="I172" i="1"/>
  <c r="H172" i="1"/>
  <c r="G172" i="1"/>
  <c r="Q166" i="1"/>
  <c r="P166" i="1"/>
  <c r="O166" i="1"/>
  <c r="N166" i="1"/>
  <c r="M166" i="1"/>
  <c r="L166" i="1"/>
  <c r="K166" i="1"/>
  <c r="J166" i="1"/>
  <c r="I166" i="1"/>
  <c r="H166" i="1"/>
  <c r="G166" i="1"/>
  <c r="Q159" i="1"/>
  <c r="P159" i="1"/>
  <c r="O159" i="1"/>
  <c r="N159" i="1"/>
  <c r="M159" i="1"/>
  <c r="L159" i="1"/>
  <c r="K159" i="1"/>
  <c r="J159" i="1"/>
  <c r="I159" i="1"/>
  <c r="H159" i="1"/>
  <c r="G159" i="1"/>
  <c r="Q151" i="1"/>
  <c r="P151" i="1"/>
  <c r="O151" i="1"/>
  <c r="N151" i="1"/>
  <c r="M151" i="1"/>
  <c r="L151" i="1"/>
  <c r="K151" i="1"/>
  <c r="J151" i="1"/>
  <c r="I151" i="1"/>
  <c r="H151" i="1"/>
  <c r="G151" i="1"/>
  <c r="Q146" i="1"/>
  <c r="P146" i="1"/>
  <c r="O146" i="1"/>
  <c r="N146" i="1"/>
  <c r="M146" i="1"/>
  <c r="L146" i="1"/>
  <c r="K146" i="1"/>
  <c r="J146" i="1"/>
  <c r="I146" i="1"/>
  <c r="H146" i="1"/>
  <c r="G146" i="1"/>
  <c r="Q133" i="1"/>
  <c r="P133" i="1"/>
  <c r="O133" i="1"/>
  <c r="N133" i="1"/>
  <c r="M133" i="1"/>
  <c r="L133" i="1"/>
  <c r="K133" i="1"/>
  <c r="J133" i="1"/>
  <c r="I133" i="1"/>
  <c r="H133" i="1"/>
  <c r="G133" i="1"/>
  <c r="Q132" i="1"/>
  <c r="P132" i="1"/>
  <c r="O132" i="1"/>
  <c r="N132" i="1"/>
  <c r="M132" i="1"/>
  <c r="L132" i="1"/>
  <c r="K132" i="1"/>
  <c r="J132" i="1"/>
  <c r="I132" i="1"/>
  <c r="H132" i="1"/>
  <c r="G132" i="1"/>
  <c r="Q119" i="1"/>
  <c r="P119" i="1"/>
  <c r="O119" i="1"/>
  <c r="N119" i="1"/>
  <c r="M119" i="1"/>
  <c r="L119" i="1"/>
  <c r="K119" i="1"/>
  <c r="J119" i="1"/>
  <c r="I119" i="1"/>
  <c r="H119" i="1"/>
  <c r="G119" i="1"/>
  <c r="Q101" i="1"/>
  <c r="P101" i="1"/>
  <c r="O101" i="1"/>
  <c r="N101" i="1"/>
  <c r="M101" i="1"/>
  <c r="L101" i="1"/>
  <c r="K101" i="1"/>
  <c r="J101" i="1"/>
  <c r="I101" i="1"/>
  <c r="H101" i="1"/>
  <c r="G101" i="1"/>
  <c r="Q95" i="1"/>
  <c r="P95" i="1"/>
  <c r="O95" i="1"/>
  <c r="N95" i="1"/>
  <c r="M95" i="1"/>
  <c r="L95" i="1"/>
  <c r="K95" i="1"/>
  <c r="J95" i="1"/>
  <c r="I95" i="1"/>
  <c r="H95" i="1"/>
  <c r="G95" i="1"/>
  <c r="Q94" i="1"/>
  <c r="P94" i="1"/>
  <c r="O94" i="1"/>
  <c r="N94" i="1"/>
  <c r="M94" i="1"/>
  <c r="L94" i="1"/>
  <c r="K94" i="1"/>
  <c r="J94" i="1"/>
  <c r="I94" i="1"/>
  <c r="H94" i="1"/>
  <c r="G94" i="1"/>
  <c r="Q88" i="1"/>
  <c r="P88" i="1"/>
  <c r="O88" i="1"/>
  <c r="N88" i="1"/>
  <c r="M88" i="1"/>
  <c r="L88" i="1"/>
  <c r="K88" i="1"/>
  <c r="J88" i="1"/>
  <c r="I88" i="1"/>
  <c r="H88" i="1"/>
  <c r="G88" i="1"/>
  <c r="Q82" i="1"/>
  <c r="P82" i="1"/>
  <c r="O82" i="1"/>
  <c r="N82" i="1"/>
  <c r="M82" i="1"/>
  <c r="L82" i="1"/>
  <c r="K82" i="1"/>
  <c r="J82" i="1"/>
  <c r="I82" i="1"/>
  <c r="H82" i="1"/>
  <c r="G82" i="1"/>
  <c r="Q77" i="1"/>
  <c r="P77" i="1"/>
  <c r="O77" i="1"/>
  <c r="N77" i="1"/>
  <c r="M77" i="1"/>
  <c r="L77" i="1"/>
  <c r="K77" i="1"/>
  <c r="J77" i="1"/>
  <c r="I77" i="1"/>
  <c r="H77" i="1"/>
  <c r="G77" i="1"/>
  <c r="M61" i="1"/>
  <c r="L61" i="1"/>
  <c r="K61" i="1"/>
  <c r="J61" i="1"/>
  <c r="I61" i="1"/>
  <c r="H61" i="1"/>
  <c r="G61" i="1"/>
  <c r="K59" i="1"/>
  <c r="K16" i="1" s="1"/>
  <c r="M58" i="1"/>
  <c r="L58" i="1"/>
  <c r="J58" i="1"/>
  <c r="I58" i="1"/>
  <c r="H58" i="1"/>
  <c r="G58" i="1"/>
  <c r="M52" i="1"/>
  <c r="L52" i="1"/>
  <c r="K52" i="1"/>
  <c r="J52" i="1"/>
  <c r="I52" i="1"/>
  <c r="H52" i="1"/>
  <c r="G52" i="1"/>
  <c r="N51" i="1"/>
  <c r="N16" i="1" s="1"/>
  <c r="Q48" i="1"/>
  <c r="Q40" i="1" s="1"/>
  <c r="N48" i="1"/>
  <c r="M48" i="1"/>
  <c r="L48" i="1"/>
  <c r="K48" i="1"/>
  <c r="J48" i="1"/>
  <c r="I48" i="1"/>
  <c r="H48" i="1"/>
  <c r="G48" i="1"/>
  <c r="M47" i="1"/>
  <c r="M16" i="1" s="1"/>
  <c r="L45" i="1"/>
  <c r="K45" i="1"/>
  <c r="J45" i="1"/>
  <c r="I45" i="1"/>
  <c r="H45" i="1"/>
  <c r="G45" i="1"/>
  <c r="P40" i="1"/>
  <c r="O40" i="1"/>
  <c r="M38" i="1"/>
  <c r="L38" i="1"/>
  <c r="K38" i="1"/>
  <c r="J38" i="1"/>
  <c r="I38" i="1"/>
  <c r="H38" i="1"/>
  <c r="G38" i="1"/>
  <c r="M32" i="1"/>
  <c r="L32" i="1"/>
  <c r="K32" i="1"/>
  <c r="J32" i="1"/>
  <c r="I32" i="1"/>
  <c r="H32" i="1"/>
  <c r="G32" i="1"/>
  <c r="M24" i="1"/>
  <c r="L24" i="1"/>
  <c r="K24" i="1"/>
  <c r="J24" i="1"/>
  <c r="I24" i="1"/>
  <c r="H24" i="1"/>
  <c r="G24" i="1"/>
  <c r="M20" i="1"/>
  <c r="L20" i="1"/>
  <c r="K20" i="1"/>
  <c r="J20" i="1"/>
  <c r="I20" i="1"/>
  <c r="H20" i="1"/>
  <c r="G20" i="1"/>
  <c r="Q17" i="1"/>
  <c r="P17" i="1"/>
  <c r="O17" i="1"/>
  <c r="N17" i="1"/>
  <c r="M17" i="1"/>
  <c r="L17" i="1"/>
  <c r="K17" i="1"/>
  <c r="J17" i="1"/>
  <c r="I17" i="1"/>
  <c r="H17" i="1"/>
  <c r="G17" i="1"/>
  <c r="M45" i="1" l="1"/>
  <c r="M41" i="1"/>
  <c r="N15" i="1"/>
  <c r="N41" i="1"/>
  <c r="N40" i="1" s="1"/>
  <c r="K58" i="1"/>
  <c r="K41" i="1"/>
  <c r="K40" i="1" s="1"/>
  <c r="O169" i="1"/>
  <c r="H40" i="1"/>
  <c r="J40" i="1"/>
  <c r="M40" i="1"/>
  <c r="G15" i="1"/>
  <c r="I15" i="1"/>
  <c r="G19" i="1"/>
  <c r="G18" i="1" s="1"/>
  <c r="I19" i="1"/>
  <c r="I18" i="1" s="1"/>
  <c r="K19" i="1"/>
  <c r="K18" i="1" s="1"/>
  <c r="M19" i="1"/>
  <c r="M18" i="1" s="1"/>
  <c r="I65" i="1"/>
  <c r="Q65" i="1"/>
  <c r="I40" i="1"/>
  <c r="H15" i="1"/>
  <c r="J15" i="1"/>
  <c r="Q15" i="1"/>
  <c r="K169" i="1"/>
  <c r="M15" i="1"/>
  <c r="O15" i="1"/>
  <c r="L40" i="1"/>
  <c r="H65" i="1"/>
  <c r="J65" i="1"/>
  <c r="L65" i="1"/>
  <c r="N65" i="1"/>
  <c r="P65" i="1"/>
  <c r="G65" i="1"/>
  <c r="K65" i="1"/>
  <c r="M65" i="1"/>
  <c r="O65" i="1"/>
  <c r="G169" i="1"/>
  <c r="I169" i="1"/>
  <c r="M169" i="1"/>
  <c r="Q169" i="1"/>
  <c r="G40" i="1"/>
  <c r="L15" i="1"/>
  <c r="P15" i="1"/>
  <c r="H19" i="1"/>
  <c r="H18" i="1" s="1"/>
  <c r="J19" i="1"/>
  <c r="J18" i="1" s="1"/>
  <c r="L19" i="1"/>
  <c r="L18" i="1" s="1"/>
  <c r="H169" i="1"/>
  <c r="J169" i="1"/>
  <c r="L169" i="1"/>
  <c r="N169" i="1"/>
  <c r="P169" i="1"/>
  <c r="K15" i="1"/>
</calcChain>
</file>

<file path=xl/sharedStrings.xml><?xml version="1.0" encoding="utf-8"?>
<sst xmlns="http://schemas.openxmlformats.org/spreadsheetml/2006/main" count="912" uniqueCount="402">
  <si>
    <t>к Программе</t>
  </si>
  <si>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</si>
  <si>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</si>
  <si>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</si>
  <si>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</si>
  <si>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</si>
  <si>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планируемых
 к переселению</t>
  </si>
  <si>
    <t>Количество расселяемых жилых
помещений</t>
  </si>
  <si>
    <t>Площадь расселяемых жилых помещений</t>
  </si>
  <si>
    <t>Примечание</t>
  </si>
  <si>
    <t>всего</t>
  </si>
  <si>
    <t>в том числе</t>
  </si>
  <si>
    <t xml:space="preserve">за счёт средств областного 
бюджета Ульяновской области </t>
  </si>
  <si>
    <t xml:space="preserve">за счёт  средств бюджетов муниципальных 
образований Ульяновской области </t>
  </si>
  <si>
    <t>частная
собственность</t>
  </si>
  <si>
    <t>муниципальная
собственность</t>
  </si>
  <si>
    <t>номер</t>
  </si>
  <si>
    <t>дата</t>
  </si>
  <si>
    <t>чел.</t>
  </si>
  <si>
    <t>ед.</t>
  </si>
  <si>
    <t>кв. м</t>
  </si>
  <si>
    <t>руб.</t>
  </si>
  <si>
    <t xml:space="preserve">Итого по Ульяновской области, в том числе: </t>
  </si>
  <si>
    <t>X</t>
  </si>
  <si>
    <t>без финансовой поддержки Фонда</t>
  </si>
  <si>
    <t>Итого по этапу 2019 года:</t>
  </si>
  <si>
    <t>Итого по этапу 2019 года с финансовой поддержкой Фонда:</t>
  </si>
  <si>
    <t>Итого по муниципальному образованию                                «Инзенское городское поселение»</t>
  </si>
  <si>
    <t>1.</t>
  </si>
  <si>
    <t>г. Инза, ул. Рузаевская, д. 30</t>
  </si>
  <si>
    <t>IV кв. 2020 г.</t>
  </si>
  <si>
    <t>IV кв. 2021 г.</t>
  </si>
  <si>
    <t>2.</t>
  </si>
  <si>
    <t>г. Инза, ул. Красных Бойцов, д. 33</t>
  </si>
  <si>
    <t>б/н</t>
  </si>
  <si>
    <t>3.</t>
  </si>
  <si>
    <t>г. Инза, ул. Чапаева, д. 3</t>
  </si>
  <si>
    <t>Итого по муниципальному образованию «Сенгилеевское городское поселение»</t>
  </si>
  <si>
    <t>4.</t>
  </si>
  <si>
    <t>01</t>
  </si>
  <si>
    <t>5.</t>
  </si>
  <si>
    <t>р.п. Цемзавод, ул. Горького, д. 3</t>
  </si>
  <si>
    <t>181-П</t>
  </si>
  <si>
    <t>Итого по муниципальному образованию «Ишеевское городское поселение»</t>
  </si>
  <si>
    <t>6.</t>
  </si>
  <si>
    <t xml:space="preserve">р.п. Ишеевка, пер. Почтовый, д. 8
</t>
  </si>
  <si>
    <t>7.</t>
  </si>
  <si>
    <t>д. Салмановка, ул. Текстильщиков, д. 12</t>
  </si>
  <si>
    <t>8.</t>
  </si>
  <si>
    <t>р.п. Ишеевка, пер. Ульянова, д. 6</t>
  </si>
  <si>
    <t>70</t>
  </si>
  <si>
    <t>9.</t>
  </si>
  <si>
    <t>р.п. Ишеевка, ул. Мира, д. 3</t>
  </si>
  <si>
    <t>Итого по муниципальному образованию                 «город Ульяновск»</t>
  </si>
  <si>
    <t>10.</t>
  </si>
  <si>
    <t>г. Ульяновск, 4 пер. Ватутина, д. 8</t>
  </si>
  <si>
    <t>11.</t>
  </si>
  <si>
    <t>г. Ульяновск, ул. Хваткова, д. 12</t>
  </si>
  <si>
    <t>12.</t>
  </si>
  <si>
    <t>г. Ульяновск, ул. Хваткова, д. 14</t>
  </si>
  <si>
    <t>13.</t>
  </si>
  <si>
    <t>г. Ульяновск, пос. УКСМ, д. 4</t>
  </si>
  <si>
    <t>14.</t>
  </si>
  <si>
    <t>По этапу  2019 года без финансовой поддержки Фонда</t>
  </si>
  <si>
    <t>15.</t>
  </si>
  <si>
    <t>Итого по этапу 2020 года:</t>
  </si>
  <si>
    <t>Х</t>
  </si>
  <si>
    <t>Итого по этапу 2020 года с финансовой поддержкой Фонда:</t>
  </si>
  <si>
    <t>Итого по муниципальному образованию «Барышское городское поселение»</t>
  </si>
  <si>
    <t>16.</t>
  </si>
  <si>
    <t>г. Барыш, пер. Ленина, д. 33</t>
  </si>
  <si>
    <t>IV кв. 2022 г.</t>
  </si>
  <si>
    <t>17.</t>
  </si>
  <si>
    <t>г. Барыш, ул. Гладышева, д. 10</t>
  </si>
  <si>
    <t>Итого по муниципальному образованию «Языковское городское поселение»</t>
  </si>
  <si>
    <t>18.</t>
  </si>
  <si>
    <t>р.п. Языково, ул. Красный Текстильщик,     д. 25</t>
  </si>
  <si>
    <t>6</t>
  </si>
  <si>
    <t>19.</t>
  </si>
  <si>
    <t>р.п. Языково, ул. Красный Текстильщик,     д. 27</t>
  </si>
  <si>
    <t>7</t>
  </si>
  <si>
    <t>Итого по муниципальному образованию
«город Димитровград»</t>
  </si>
  <si>
    <t>20.</t>
  </si>
  <si>
    <t>г. Димитровград, ул. Власть Труда, д. 19</t>
  </si>
  <si>
    <t>40/12</t>
  </si>
  <si>
    <t>21.</t>
  </si>
  <si>
    <t>г. Димитровград, п. Лесхоза, д. 2а</t>
  </si>
  <si>
    <t>01/13</t>
  </si>
  <si>
    <t>22.</t>
  </si>
  <si>
    <t>г. Димитровград, ул. Прониной, д. 15</t>
  </si>
  <si>
    <t>30/13</t>
  </si>
  <si>
    <t>Итого по муниципальному 
образованию «город Новоульяновск»</t>
  </si>
  <si>
    <t>23.</t>
  </si>
  <si>
    <t>756-П</t>
  </si>
  <si>
    <t>24.</t>
  </si>
  <si>
    <t>25.</t>
  </si>
  <si>
    <t>26.</t>
  </si>
  <si>
    <t>27.</t>
  </si>
  <si>
    <t>28.</t>
  </si>
  <si>
    <t>г. Ульяновск, ул. Полбина, д. 26</t>
  </si>
  <si>
    <t>29.</t>
  </si>
  <si>
    <t>г. Ульяновск, ул. Стасова, д. 7</t>
  </si>
  <si>
    <t>По этапу  2020 года без финансовой поддержки Фонда</t>
  </si>
  <si>
    <t>30.</t>
  </si>
  <si>
    <t>31.</t>
  </si>
  <si>
    <t>32.</t>
  </si>
  <si>
    <t>г. Ульяновск, пос. 901 км, д. 2</t>
  </si>
  <si>
    <t>IV кв. 2023 г.</t>
  </si>
  <si>
    <t>IV кв. 2024 г.</t>
  </si>
  <si>
    <t>Итого по этапу 2021 года с финансовой поддержкой Фонда:</t>
  </si>
  <si>
    <t>г. Барыш, пер. Победы, д. 8</t>
  </si>
  <si>
    <t>г. Барыш, ул. Елховская, д. 28</t>
  </si>
  <si>
    <t>р.п. Языково, ул. Цветкова, д. 5а</t>
  </si>
  <si>
    <t>р.п. Языково, ул. Цветкова, д. 7</t>
  </si>
  <si>
    <t>р.п. Языково, ул. Цветкова, д. 9</t>
  </si>
  <si>
    <t>р.п. Языково, ул. Цветкова, д. 9а</t>
  </si>
  <si>
    <t>33.</t>
  </si>
  <si>
    <t>550-П</t>
  </si>
  <si>
    <t>34.</t>
  </si>
  <si>
    <t>г. Сенгилей, ул. Тельмана, д. 16</t>
  </si>
  <si>
    <t>05</t>
  </si>
  <si>
    <t>Итого по муниципальному образованию                   «Сурское городское поселение»</t>
  </si>
  <si>
    <t>35.</t>
  </si>
  <si>
    <t>р.п. Сурское, ул. Жигарина, д. 49</t>
  </si>
  <si>
    <t>138а</t>
  </si>
  <si>
    <t>36.</t>
  </si>
  <si>
    <t xml:space="preserve">р.п. Ишеевка, ул. Ульянова, д. 10
</t>
  </si>
  <si>
    <t>37.</t>
  </si>
  <si>
    <t xml:space="preserve">р.п. Ишеевка, ул. Ульянова, д. 2
</t>
  </si>
  <si>
    <t>38.</t>
  </si>
  <si>
    <t>г. Димитровград, ул. Бурцева, д. 6</t>
  </si>
  <si>
    <t>66/12</t>
  </si>
  <si>
    <t>39.</t>
  </si>
  <si>
    <t>г. Димитровград, ул. Власть Труда, д. 21</t>
  </si>
  <si>
    <t>31/12</t>
  </si>
  <si>
    <t>40.</t>
  </si>
  <si>
    <t>08/14</t>
  </si>
  <si>
    <t>41.</t>
  </si>
  <si>
    <t>69/12</t>
  </si>
  <si>
    <t>42.</t>
  </si>
  <si>
    <t>53/12</t>
  </si>
  <si>
    <t>Итого по муниципальному образованию            «город Новоульяновск»</t>
  </si>
  <si>
    <t>105.</t>
  </si>
  <si>
    <t>106.</t>
  </si>
  <si>
    <t>г. Новоульяновск, ул. Ульяновская, д. 10</t>
  </si>
  <si>
    <t>107.</t>
  </si>
  <si>
    <t>43.</t>
  </si>
  <si>
    <t>44.</t>
  </si>
  <si>
    <t>Итого по этапу 2022 года с финансовой поддержкой Фонда:</t>
  </si>
  <si>
    <t>Итого по муниципальному образованию                   «Инзенское городское поселение»</t>
  </si>
  <si>
    <t>45.</t>
  </si>
  <si>
    <t xml:space="preserve">г. Инза, ул. Красных Бойцов, д. 2Б
</t>
  </si>
  <si>
    <t>46.</t>
  </si>
  <si>
    <t xml:space="preserve">г. Инза, ул. Революции, д. 95
</t>
  </si>
  <si>
    <t>47.</t>
  </si>
  <si>
    <t>г. Инза, ул. Чапаева, д. 16</t>
  </si>
  <si>
    <t>48.</t>
  </si>
  <si>
    <t>г. Инза, пос. Лесной, д. 2</t>
  </si>
  <si>
    <t>49.</t>
  </si>
  <si>
    <t>г. Инза, пос. Лесной, д. 6</t>
  </si>
  <si>
    <t>50.</t>
  </si>
  <si>
    <t>р.п. Языково, ул. Благова, д. 5</t>
  </si>
  <si>
    <t>35</t>
  </si>
  <si>
    <t>51.</t>
  </si>
  <si>
    <t>р.п. Языково, ул. Благова, д. 6</t>
  </si>
  <si>
    <t>36</t>
  </si>
  <si>
    <t>52.</t>
  </si>
  <si>
    <t>р.п. Языково, ул. Гагарина, д. 13</t>
  </si>
  <si>
    <t>31</t>
  </si>
  <si>
    <t>53.</t>
  </si>
  <si>
    <t>р.п. Языково, ул. Гагарина, д. 31</t>
  </si>
  <si>
    <t>33</t>
  </si>
  <si>
    <t>54.</t>
  </si>
  <si>
    <t>р.п. Языково, ул. Гагарина, д. 33</t>
  </si>
  <si>
    <t>34</t>
  </si>
  <si>
    <t>55.</t>
  </si>
  <si>
    <t>р.п. Языково, ул. Клубная, д. 10</t>
  </si>
  <si>
    <t>13</t>
  </si>
  <si>
    <t>56.</t>
  </si>
  <si>
    <t>р.п. Языково, ул. Клубная, д. 11</t>
  </si>
  <si>
    <t>17</t>
  </si>
  <si>
    <t>57.</t>
  </si>
  <si>
    <t>8</t>
  </si>
  <si>
    <t>58.</t>
  </si>
  <si>
    <t>9</t>
  </si>
  <si>
    <t>59.</t>
  </si>
  <si>
    <t>60.</t>
  </si>
  <si>
    <t>61.</t>
  </si>
  <si>
    <t>р.п. Ишеевка, ул. Луговая, д. 5</t>
  </si>
  <si>
    <t>62.</t>
  </si>
  <si>
    <t>р.п. Ишеевка, ул. Луговая, д. 26</t>
  </si>
  <si>
    <t>63.</t>
  </si>
  <si>
    <t>р.п. Ишеевка, ул. Луговая, д. 7</t>
  </si>
  <si>
    <t>74</t>
  </si>
  <si>
    <t>64.</t>
  </si>
  <si>
    <t>д. Салмановка, ул. Дружбы, д. 1а</t>
  </si>
  <si>
    <t>Итого по муниципальному 
образованию «город Димитровград»</t>
  </si>
  <si>
    <t>65.</t>
  </si>
  <si>
    <t>23/13</t>
  </si>
  <si>
    <t>66.</t>
  </si>
  <si>
    <t>г. Димитровград, ул. Власть Труда, д. 29</t>
  </si>
  <si>
    <t>02/13</t>
  </si>
  <si>
    <t>67.</t>
  </si>
  <si>
    <t>05/13</t>
  </si>
  <si>
    <t>68.</t>
  </si>
  <si>
    <t>г. Димитровград, ул. Победы, д. 1</t>
  </si>
  <si>
    <t>17/13</t>
  </si>
  <si>
    <t>69.</t>
  </si>
  <si>
    <t>г. Димитровград, ул. Победы, д. 3</t>
  </si>
  <si>
    <t>16/13</t>
  </si>
  <si>
    <t>70.</t>
  </si>
  <si>
    <t>67/12</t>
  </si>
  <si>
    <t xml:space="preserve">Итого по муниципальному образованию
«город Ульяновск» </t>
  </si>
  <si>
    <t>71.</t>
  </si>
  <si>
    <t>г. Ульяновск, пос. УКСМ, д. 4а</t>
  </si>
  <si>
    <t>72.</t>
  </si>
  <si>
    <t>г. Ульяновск, пос. УКСМ, д. 5а</t>
  </si>
  <si>
    <t>74.</t>
  </si>
  <si>
    <t>76.</t>
  </si>
  <si>
    <t>77.</t>
  </si>
  <si>
    <t>г. Ульяновск, ул. Стасова, д. 5</t>
  </si>
  <si>
    <t>Итого по этапу 2023 года с финансовой поддержкой Фонда:</t>
  </si>
  <si>
    <t>78.</t>
  </si>
  <si>
    <t>г. Барыш, пер. Пушкина, д. 11</t>
  </si>
  <si>
    <t>691-А</t>
  </si>
  <si>
    <t>IV кв. 2025 г.</t>
  </si>
  <si>
    <t>79.</t>
  </si>
  <si>
    <t>г. Барыш, ул. Луначарского, д. 18</t>
  </si>
  <si>
    <t>690-А</t>
  </si>
  <si>
    <t>Итого по муниципальному образованию «Чуфаровское городское поселение»</t>
  </si>
  <si>
    <t>80.</t>
  </si>
  <si>
    <t>р.п. Чуфарово, ул. Железной Дивизии, д. 5</t>
  </si>
  <si>
    <t>147а</t>
  </si>
  <si>
    <t>81.</t>
  </si>
  <si>
    <t>р.п. Языково, ул. Клубная, д. 5</t>
  </si>
  <si>
    <t>19</t>
  </si>
  <si>
    <t>82.</t>
  </si>
  <si>
    <t>р.п. Языково, ул. Клубная, д. 6</t>
  </si>
  <si>
    <t>16</t>
  </si>
  <si>
    <t>83.</t>
  </si>
  <si>
    <t>р.п. Языково, ул. Клубная, д. 7</t>
  </si>
  <si>
    <t>15</t>
  </si>
  <si>
    <t>84.</t>
  </si>
  <si>
    <t>р.п. Языково, ул. Клубная, д. 8</t>
  </si>
  <si>
    <t>14</t>
  </si>
  <si>
    <t>85.</t>
  </si>
  <si>
    <t>р.п. Языково, ул. Цветкова, д. 1а</t>
  </si>
  <si>
    <t>86.</t>
  </si>
  <si>
    <t>р.п. Языково, ул. Цветкова, д. 13</t>
  </si>
  <si>
    <t>87.</t>
  </si>
  <si>
    <t>р.п. Языково, ул. Цветкова, д. 10</t>
  </si>
  <si>
    <t>Итого по муниципальному образованию «Новочеремшанское сельское поселение»</t>
  </si>
  <si>
    <t>88.</t>
  </si>
  <si>
    <t>89.</t>
  </si>
  <si>
    <t>90.</t>
  </si>
  <si>
    <t>91.</t>
  </si>
  <si>
    <t>Итого по муниципальному образованию «Новослободское сельское поселение»</t>
  </si>
  <si>
    <t>92.</t>
  </si>
  <si>
    <t>93.</t>
  </si>
  <si>
    <t>пос. Лесной, ул. Заречная, д. 2</t>
  </si>
  <si>
    <t>94.</t>
  </si>
  <si>
    <t>пос. Лесной, ул. Заречная, д. 4</t>
  </si>
  <si>
    <t>95.</t>
  </si>
  <si>
    <t>пос. Лесной, ул. Заречная, д. 6</t>
  </si>
  <si>
    <t>96.</t>
  </si>
  <si>
    <t>пос. Лесной, ул. Заречная, д. 8</t>
  </si>
  <si>
    <t>97.</t>
  </si>
  <si>
    <t>пос. Лесной, ул. Заречная, д. 17</t>
  </si>
  <si>
    <t>98.</t>
  </si>
  <si>
    <t>пос. Лесной, ул. Заречная, д. 19</t>
  </si>
  <si>
    <t>101.</t>
  </si>
  <si>
    <t>г. Димитровград, ул. Бурцева, д. 4</t>
  </si>
  <si>
    <t>04/14</t>
  </si>
  <si>
    <t>102.</t>
  </si>
  <si>
    <t>г. Димитровград, ул. Власть Труда, д. 31</t>
  </si>
  <si>
    <t>02/15</t>
  </si>
  <si>
    <t>103.</t>
  </si>
  <si>
    <t>г. Димитровград, ул. Власть Труда, д. 45</t>
  </si>
  <si>
    <t>10/14</t>
  </si>
  <si>
    <t>104.</t>
  </si>
  <si>
    <t>03/15</t>
  </si>
  <si>
    <t>15/13</t>
  </si>
  <si>
    <t>06/13</t>
  </si>
  <si>
    <t>Итого по муниципальному 
образованию «город Ульяновск»</t>
  </si>
  <si>
    <t>111.</t>
  </si>
  <si>
    <t>112.</t>
  </si>
  <si>
    <t>Итого по этапу 2024 года с финансовой поддержкой Фонда:</t>
  </si>
  <si>
    <t>Итого по муниципальному образованию «Карсунское городское поселение»</t>
  </si>
  <si>
    <t>115.</t>
  </si>
  <si>
    <t>р.п. Карсун, ул. Пушкина, д. 84</t>
  </si>
  <si>
    <t>30.08. 2025 г.</t>
  </si>
  <si>
    <t>IV кв. 2026 г.</t>
  </si>
  <si>
    <t>116.</t>
  </si>
  <si>
    <t>р.п. Языково, ул. Гагарина, д. 15</t>
  </si>
  <si>
    <t>32</t>
  </si>
  <si>
    <t>117.</t>
  </si>
  <si>
    <t>р.п. Языково, ул. Клубная, д. 20</t>
  </si>
  <si>
    <t>18</t>
  </si>
  <si>
    <t>118.</t>
  </si>
  <si>
    <t>5</t>
  </si>
  <si>
    <t>119.</t>
  </si>
  <si>
    <t>11</t>
  </si>
  <si>
    <t>120.</t>
  </si>
  <si>
    <t>р.п. Языково, ул. Мира, д. 22</t>
  </si>
  <si>
    <t>12</t>
  </si>
  <si>
    <t>121.</t>
  </si>
  <si>
    <t>р.п. Языково, ул. Цветкова, д. 6</t>
  </si>
  <si>
    <t>122.</t>
  </si>
  <si>
    <t>р.п. Языково, ул. Набережная, д. 4</t>
  </si>
  <si>
    <t>29</t>
  </si>
  <si>
    <t>123.</t>
  </si>
  <si>
    <t>р.п. Языково, ул. Набережная, д. 8</t>
  </si>
  <si>
    <t>30</t>
  </si>
  <si>
    <t>124.</t>
  </si>
  <si>
    <t>р.п. Языково, ул. Садовая, д. 13</t>
  </si>
  <si>
    <t>125.</t>
  </si>
  <si>
    <t>р.п. Языково, ул. Садовая, д. 17</t>
  </si>
  <si>
    <t>Итого по муниципальному образованию «Новосёлкинское сельское поселение»</t>
  </si>
  <si>
    <t>126.</t>
  </si>
  <si>
    <t>с. Новосёлки, ул. Уткина, д. 6</t>
  </si>
  <si>
    <t>Итого по муниципальному образованию «Тушнинское сельское поселение»</t>
  </si>
  <si>
    <t>127.</t>
  </si>
  <si>
    <t>с. Екатериновка, пр-т Гая, д. 15</t>
  </si>
  <si>
    <t>128.</t>
  </si>
  <si>
    <t>129.</t>
  </si>
  <si>
    <t>с. Екатериновка, ул. Новая Линия, д. 10</t>
  </si>
  <si>
    <t>130.</t>
  </si>
  <si>
    <t>с. Екатериновка, ул. Новая Линия, д. 13</t>
  </si>
  <si>
    <t>131.</t>
  </si>
  <si>
    <t>с. Екатериновка, ул. Новая Линия, д. 16</t>
  </si>
  <si>
    <t>132.</t>
  </si>
  <si>
    <t>с. Екатериновка, ул. Садовая, д. 32</t>
  </si>
  <si>
    <t>133.</t>
  </si>
  <si>
    <t>с. Тушна, ул. Школьная, д. 21</t>
  </si>
  <si>
    <t>134.</t>
  </si>
  <si>
    <t>с. Тушна, ул. Школьная, д. 23</t>
  </si>
  <si>
    <t>135.</t>
  </si>
  <si>
    <t>136.</t>
  </si>
  <si>
    <t>г. Ульяновск, ул. Полбина, д. 28</t>
  </si>
  <si>
    <t>137.</t>
  </si>
  <si>
    <t>г. Ульяновск, ул. Герасимова, д. 27</t>
  </si>
  <si>
    <t>138.</t>
  </si>
  <si>
    <t>г. Ульяновск, ул. Красноармейская, д. 14</t>
  </si>
  <si>
    <t>«ПРИЛОЖЕНИЕ № 5</t>
  </si>
  <si>
    <t>р.п. Цемзавод, ул. 1 Пятилетки,                    д. 14</t>
  </si>
  <si>
    <t>г. Ульяновск, ул. Локомотивная,                           д. 70</t>
  </si>
  <si>
    <t>г. Димитровград, ул. Парковая,              д. 8</t>
  </si>
  <si>
    <t>г. Димитровград, ул. Парковая,           д. 9</t>
  </si>
  <si>
    <t>73.</t>
  </si>
  <si>
    <t>75.</t>
  </si>
  <si>
    <t>99.</t>
  </si>
  <si>
    <t>100.</t>
  </si>
  <si>
    <t>108.</t>
  </si>
  <si>
    <t>109.</t>
  </si>
  <si>
    <t>113.</t>
  </si>
  <si>
    <t>114.</t>
  </si>
  <si>
    <t>110.</t>
  </si>
  <si>
    <t>с. Екатериновка, ул. Кузнечная,         д. 3</t>
  </si>
  <si>
    <t>г. Новоульяновск,                                    пер. Коммунаров, д. 13</t>
  </si>
  <si>
    <t>г. Новоульяновск,                                   пер. Коммунаров, д. 9</t>
  </si>
  <si>
    <t>г. Новоульяновск,                                          пер. Коммунаров, д. 5</t>
  </si>
  <si>
    <t>г. Новоульяновск,                                пер. Коммунаров, д. 3</t>
  </si>
  <si>
    <t>г. Новоульяновск,                                  пер. Коммунаров, д. 7</t>
  </si>
  <si>
    <t>г. Новоульяновск,                               пер. Коммунаров, д. 1/8</t>
  </si>
  <si>
    <t>г. Новоульяновск, ул. Волжская,                 д. 32</t>
  </si>
  <si>
    <t>г. Новоульяновск, ул. Ленина,                 д. 16/25</t>
  </si>
  <si>
    <t>р.п. Языково, ул. Красный Текстильщик, д. 3</t>
  </si>
  <si>
    <t>р.п. Языково, ул. Красный Текстильщик, д. 17</t>
  </si>
  <si>
    <t>г. Димитровград, ул. Бурцева,            д. 12</t>
  </si>
  <si>
    <t>г. Димитровград,                                       ул. Тухачевского,  д. 146</t>
  </si>
  <si>
    <t>г. Димитровград, ул. Самарская,                 д. 16</t>
  </si>
  <si>
    <t xml:space="preserve">г. Ульяновск,                                     ул. Мостостроителей, д. 6                                              </t>
  </si>
  <si>
    <t>с. Новая Слобода,                            ул. Первомайская,  д. 1А</t>
  </si>
  <si>
    <t>г. Димитровград, ул. Гагарина,                д. 58</t>
  </si>
  <si>
    <t>г. Димитровград,                                       ул. Комсомольская,  д. 91</t>
  </si>
  <si>
    <t>г. Ульяновск, ул. Маяковского,                        д. 12</t>
  </si>
  <si>
    <t>г. Ульяновск, ул. Локомотивная,                               д. 70</t>
  </si>
  <si>
    <t>р.п. Языково, ул. Красный Текстильщик,  д. 19</t>
  </si>
  <si>
    <t>р.п. Языково, ул. Красный Текстильщик,  д. 16</t>
  </si>
  <si>
    <t>г. Ульяновск, пр-т Нариманова,                 д. 74</t>
  </si>
  <si>
    <t>Объём бюджетных ассигнований на финансовое обеспечение Программы</t>
  </si>
  <si>
    <t xml:space="preserve">ПЕРЕЧЕНЬ
 многоквартирных домов, признанных в установленном порядке до 1 января 2017 года аварийными                                           и подлежащими сносу или реконструкции в связи с физическим износом в процессе их эксплуатации,                                                                                      с объёмами бюджетных ассигнований на финансовое обеспечение мероприятий Программы на 2019-2025 годы </t>
  </si>
  <si>
    <t>за счёт средств государственной корпорации - Фонда содействия реформированию жилищно-коммунального хозяйства</t>
  </si>
  <si>
    <t xml:space="preserve">общий объём бюджетных ассигнований,                               в том числе:                     </t>
  </si>
  <si>
    <t>Предоставление жилого помещения из муниципального жилищного фонда</t>
  </si>
  <si>
    <t>Предоставлены жилые помещения из муниципального жилищного фонда</t>
  </si>
  <si>
    <t>р.п. Цемзавод, ул. 1-й Пятилетки,            д. 11</t>
  </si>
  <si>
    <t>р.п. Цемзавод, ул. 1-й Пятилетки,                д. 12</t>
  </si>
  <si>
    <t>г. Ульяновск, пос. 901-й км, д. 1</t>
  </si>
  <si>
    <t xml:space="preserve">с. Новочеремшанск, ул. Зелёная,              д. 6
</t>
  </si>
  <si>
    <t xml:space="preserve">с. Новочеремшанск, ул. Зелёная,                        д. 8
</t>
  </si>
  <si>
    <t>с. Новочеремшанск, ул. Парковая,                      д. 4</t>
  </si>
  <si>
    <t>с. Новочеремшанск, ул. Парковая,                д. 6</t>
  </si>
  <si>
    <t>г. Димитровград, ул. Матросова,             д. 4</t>
  </si>
  <si>
    <t>г. Ульяновск, 2-й пер. Зои Космодемьянской, д. 21а</t>
  </si>
  <si>
    <t>г. Новоульяновск, пос. Северный,         д. 5</t>
  </si>
  <si>
    <t>г. Сенгилей, ул. Торговый проезд,           д. 1</t>
  </si>
  <si>
    <t>г. Димитровград, ул. Вокзальная,               д. 40</t>
  </si>
  <si>
    <t xml:space="preserve"> с финансовой поддержкой государственной корпорации – Фонда содействия реформированию жилищно-коммунального хозяйства (далее – Фонд)</t>
  </si>
  <si>
    <t xml:space="preserve">  7) приложения № 5 и 6 изложить в следующей редакции:</t>
  </si>
  <si>
    <t>г. Димитровград, ул. Прониной,                                                                          д. 15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</si>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</sst>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"/>
    <numFmt numFmtId="165" formatCode="###\ ###\ ###\ ##0"/>
    <numFmt numFmtId="166" formatCode="#,##0.0000000000000\ _₽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PT Astra Serif"/>
      <family val="1"/>
      <charset val="204"/>
    </font>
    <font>
      <sz val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8.600000000000001"/>
      <color theme="1"/>
      <name val="PT Astra Serif"/>
      <family val="1"/>
      <charset val="204"/>
    </font>
    <font>
      <sz val="18.600000000000001"/>
      <color theme="1"/>
      <name val="Calibri"/>
      <family val="2"/>
      <charset val="204"/>
      <scheme val="minor"/>
    </font>
    <font>
      <b/>
      <sz val="18.60000000000000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/>
    <xf numFmtId="0" fontId="3" fillId="2" borderId="1" xfId="0" quotePrefix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49" fontId="4" fillId="2" borderId="1" xfId="0" quotePrefix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49" fontId="5" fillId="2" borderId="1" xfId="0" quotePrefix="1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1" fillId="2" borderId="1" xfId="0" applyFont="1" applyFill="1" applyBorder="1"/>
    <xf numFmtId="0" fontId="13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10" fillId="2" borderId="12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topLeftCell="A182" zoomScaleNormal="100" workbookViewId="0">
      <selection activeCell="A200" sqref="A200:R200"/>
    </sheetView>
  </sheetViews>
  <sheetFormatPr defaultRowHeight="15" x14ac:dyDescent="0.25"/>
  <cols>
    <col min="1" max="1" width="4.7109375" customWidth="1"/>
    <col min="2" max="2" width="28.7109375" customWidth="1"/>
    <col min="3" max="3" width="7.28515625" customWidth="1"/>
    <col min="4" max="4" width="10.28515625" customWidth="1"/>
    <col min="5" max="5" width="7" customWidth="1"/>
    <col min="6" max="6" width="6.85546875" customWidth="1"/>
    <col min="7" max="7" width="5.7109375" customWidth="1"/>
    <col min="8" max="8" width="5.42578125" customWidth="1"/>
    <col min="9" max="9" width="4.5703125" customWidth="1"/>
    <col min="10" max="10" width="4.28515625" customWidth="1"/>
    <col min="14" max="14" width="15.85546875" customWidth="1"/>
    <col min="15" max="15" width="18.85546875" customWidth="1"/>
    <col min="16" max="16" width="14.5703125" customWidth="1"/>
    <col min="17" max="17" width="14.85546875" customWidth="1"/>
    <col min="18" max="18" width="12.28515625" customWidth="1"/>
  </cols>
  <sheetData>
    <row r="1" spans="1:18" ht="24" hidden="1" x14ac:dyDescent="0.3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"/>
      <c r="N1" s="1"/>
      <c r="O1" s="66" t="s">
        <v>343</v>
      </c>
      <c r="P1" s="66"/>
      <c r="Q1" s="66"/>
      <c r="R1" s="66"/>
    </row>
    <row r="2" spans="1:18" ht="24" customHeight="1" x14ac:dyDescent="0.35">
      <c r="A2" s="76" t="s">
        <v>399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5.5" customHeight="1" x14ac:dyDescent="0.4">
      <c r="A3" s="46"/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6"/>
      <c r="N3" s="46"/>
      <c r="O3" s="48"/>
      <c r="P3" s="65" t="s">
        <v>343</v>
      </c>
      <c r="Q3" s="65"/>
      <c r="R3" s="65"/>
    </row>
    <row r="4" spans="1:18" ht="30.75" customHeight="1" x14ac:dyDescent="0.4">
      <c r="A4" s="46"/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6"/>
      <c r="N4" s="46"/>
      <c r="O4" s="48"/>
      <c r="P4" s="65" t="s">
        <v>0</v>
      </c>
      <c r="Q4" s="65"/>
      <c r="R4" s="65"/>
    </row>
    <row r="5" spans="1:18" ht="59.25" customHeigh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65"/>
      <c r="O5" s="65"/>
      <c r="P5" s="65"/>
      <c r="Q5" s="65"/>
      <c r="R5" s="46"/>
    </row>
    <row r="6" spans="1:18" ht="24.75" hidden="1" x14ac:dyDescent="0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65"/>
      <c r="O6" s="65"/>
      <c r="P6" s="65"/>
      <c r="Q6" s="65"/>
      <c r="R6" s="46"/>
    </row>
    <row r="7" spans="1:18" ht="90.75" customHeight="1" x14ac:dyDescent="0.3">
      <c r="A7" s="78" t="s">
        <v>381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6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51" customHeight="1" x14ac:dyDescent="0.25">
      <c r="A9" s="87" t="s">
        <v>1</v>
      </c>
      <c r="B9" s="87" t="s">
        <v>2</v>
      </c>
      <c r="C9" s="59" t="s">
        <v>3</v>
      </c>
      <c r="D9" s="60"/>
      <c r="E9" s="67" t="s">
        <v>4</v>
      </c>
      <c r="F9" s="67" t="s">
        <v>5</v>
      </c>
      <c r="G9" s="67" t="s">
        <v>6</v>
      </c>
      <c r="H9" s="87" t="s">
        <v>7</v>
      </c>
      <c r="I9" s="88"/>
      <c r="J9" s="88"/>
      <c r="K9" s="87" t="s">
        <v>8</v>
      </c>
      <c r="L9" s="88"/>
      <c r="M9" s="88"/>
      <c r="N9" s="89" t="s">
        <v>380</v>
      </c>
      <c r="O9" s="89"/>
      <c r="P9" s="89"/>
      <c r="Q9" s="89"/>
      <c r="R9" s="67" t="s">
        <v>9</v>
      </c>
    </row>
    <row r="10" spans="1:18" x14ac:dyDescent="0.25">
      <c r="A10" s="87"/>
      <c r="B10" s="87"/>
      <c r="C10" s="61"/>
      <c r="D10" s="62"/>
      <c r="E10" s="68"/>
      <c r="F10" s="68"/>
      <c r="G10" s="68"/>
      <c r="H10" s="79" t="s">
        <v>10</v>
      </c>
      <c r="I10" s="82" t="s">
        <v>11</v>
      </c>
      <c r="J10" s="83"/>
      <c r="K10" s="84" t="s">
        <v>10</v>
      </c>
      <c r="L10" s="82" t="s">
        <v>11</v>
      </c>
      <c r="M10" s="83"/>
      <c r="N10" s="67" t="s">
        <v>383</v>
      </c>
      <c r="O10" s="71" t="s">
        <v>382</v>
      </c>
      <c r="P10" s="74" t="s">
        <v>12</v>
      </c>
      <c r="Q10" s="74" t="s">
        <v>13</v>
      </c>
      <c r="R10" s="68"/>
    </row>
    <row r="11" spans="1:18" ht="16.5" customHeight="1" x14ac:dyDescent="0.25">
      <c r="A11" s="89"/>
      <c r="B11" s="89"/>
      <c r="C11" s="63"/>
      <c r="D11" s="64"/>
      <c r="E11" s="69"/>
      <c r="F11" s="69"/>
      <c r="G11" s="69"/>
      <c r="H11" s="80"/>
      <c r="I11" s="67" t="s">
        <v>14</v>
      </c>
      <c r="J11" s="67" t="s">
        <v>15</v>
      </c>
      <c r="K11" s="85"/>
      <c r="L11" s="67" t="s">
        <v>14</v>
      </c>
      <c r="M11" s="67" t="s">
        <v>15</v>
      </c>
      <c r="N11" s="68"/>
      <c r="O11" s="72"/>
      <c r="P11" s="74"/>
      <c r="Q11" s="74"/>
      <c r="R11" s="69"/>
    </row>
    <row r="12" spans="1:18" ht="72.75" customHeight="1" x14ac:dyDescent="0.25">
      <c r="A12" s="89"/>
      <c r="B12" s="89"/>
      <c r="C12" s="79" t="s">
        <v>16</v>
      </c>
      <c r="D12" s="79" t="s">
        <v>17</v>
      </c>
      <c r="E12" s="69"/>
      <c r="F12" s="69"/>
      <c r="G12" s="69"/>
      <c r="H12" s="81"/>
      <c r="I12" s="75"/>
      <c r="J12" s="75"/>
      <c r="K12" s="86"/>
      <c r="L12" s="75"/>
      <c r="M12" s="75"/>
      <c r="N12" s="75"/>
      <c r="O12" s="73"/>
      <c r="P12" s="74"/>
      <c r="Q12" s="74"/>
      <c r="R12" s="69"/>
    </row>
    <row r="13" spans="1:18" ht="15.75" customHeight="1" x14ac:dyDescent="0.25">
      <c r="A13" s="89"/>
      <c r="B13" s="89"/>
      <c r="C13" s="70"/>
      <c r="D13" s="70"/>
      <c r="E13" s="70"/>
      <c r="F13" s="70"/>
      <c r="G13" s="4" t="s">
        <v>18</v>
      </c>
      <c r="H13" s="4" t="s">
        <v>19</v>
      </c>
      <c r="I13" s="4" t="s">
        <v>19</v>
      </c>
      <c r="J13" s="4" t="s">
        <v>19</v>
      </c>
      <c r="K13" s="5" t="s">
        <v>20</v>
      </c>
      <c r="L13" s="4" t="s">
        <v>20</v>
      </c>
      <c r="M13" s="4" t="s">
        <v>20</v>
      </c>
      <c r="N13" s="6" t="s">
        <v>21</v>
      </c>
      <c r="O13" s="4" t="s">
        <v>21</v>
      </c>
      <c r="P13" s="4" t="s">
        <v>21</v>
      </c>
      <c r="Q13" s="4" t="s">
        <v>21</v>
      </c>
      <c r="R13" s="70"/>
    </row>
    <row r="14" spans="1:18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</row>
    <row r="15" spans="1:18" ht="26.25" customHeight="1" x14ac:dyDescent="0.25">
      <c r="A15" s="56" t="s">
        <v>22</v>
      </c>
      <c r="B15" s="57"/>
      <c r="C15" s="7" t="s">
        <v>23</v>
      </c>
      <c r="D15" s="7" t="s">
        <v>23</v>
      </c>
      <c r="E15" s="7" t="s">
        <v>23</v>
      </c>
      <c r="F15" s="7" t="s">
        <v>23</v>
      </c>
      <c r="G15" s="8">
        <f>G16+G17</f>
        <v>2733</v>
      </c>
      <c r="H15" s="8">
        <f t="shared" ref="H15:Q15" si="0">H16+H17</f>
        <v>1208</v>
      </c>
      <c r="I15" s="8">
        <f t="shared" si="0"/>
        <v>750</v>
      </c>
      <c r="J15" s="8">
        <f t="shared" si="0"/>
        <v>458</v>
      </c>
      <c r="K15" s="9">
        <f t="shared" si="0"/>
        <v>43073.96</v>
      </c>
      <c r="L15" s="10">
        <f t="shared" si="0"/>
        <v>28014.519999999997</v>
      </c>
      <c r="M15" s="10">
        <f t="shared" si="0"/>
        <v>15059.439999999999</v>
      </c>
      <c r="N15" s="11">
        <f t="shared" si="0"/>
        <v>1924453594.9599998</v>
      </c>
      <c r="O15" s="11">
        <f t="shared" si="0"/>
        <v>1240234623.1723106</v>
      </c>
      <c r="P15" s="11">
        <f t="shared" si="0"/>
        <v>517358446.62000012</v>
      </c>
      <c r="Q15" s="11">
        <f t="shared" si="0"/>
        <v>166860525.16897652</v>
      </c>
      <c r="R15" s="12"/>
    </row>
    <row r="16" spans="1:18" ht="55.5" customHeight="1" x14ac:dyDescent="0.25">
      <c r="A16" s="56" t="s">
        <v>398</v>
      </c>
      <c r="B16" s="57"/>
      <c r="C16" s="7" t="s">
        <v>23</v>
      </c>
      <c r="D16" s="7" t="s">
        <v>23</v>
      </c>
      <c r="E16" s="7" t="s">
        <v>23</v>
      </c>
      <c r="F16" s="7" t="s">
        <v>23</v>
      </c>
      <c r="G16" s="8">
        <f>SUM(G21,G22,G23,G25,G26,G28,G29,G30,G31,G33,G34,G35,G36,G37,G43,G44,G46,G47,G49,G50,G51,G53,G56,G57,G55,G54,G59,G60,G67,G68,G70,G71,G72,G73,G75,G76,G78,G81,G80,G83,G84,G85,G86,G87,G89,G90,G91,G92,G93,G96,G97,G98,G99,G100,G102,G103,G104,G105,G106,G107,G108,G109,G110,G112,G113,G115,G116,G117,G118,G120,G121,G122,G123,G124,G125,G129,G130,G131,G127,G128,G134,G135,G137,G139,G140,G141:G145,G147:G150,G152:G158,G160:G165,G167,G168,G171,G173:G182,G184,G186:G193,G195:G199)</f>
        <v>2705</v>
      </c>
      <c r="H16" s="8">
        <f>SUM(H21,H22,H23,H25,H26,H28,H29,H30,H31,H33,H34,H35,H36,H37,H43,H44,H46,H47,H49,H50,H51,H53,H56,H57,H55,H54,H59,H60,H67,H68,H70,H71,H72,H73,H75,H76,H78,H81,H80,H83,H84,H85,H86,H87,H89,H90,H91,H92,H93,H96,H97,H98,H99,H100,H102,H103,H104,H105,H106,H107,H108,H109,H110,H112,H113,H115,H116,H117,H118,H120,H121,H122,H123,H124,H125,H129,H130,H131,H127,H128,H134,H135,H137,H139,H140,H141:H145,H147:H150,H152:H158,H160:H165,H167,H168,H171,H173:H182,H184,H186:H193,H195:H199)</f>
        <v>1198</v>
      </c>
      <c r="I16" s="8">
        <f t="shared" ref="I16:J16" si="1">SUM(I21,I22,I23,I25,I26,I28,I29,I30,I31,I33,I34,I35,I36,I37,I43,I44,I46,I47,I49,I50,I51,I53,I56,I57,I55,I54,I59,I60,I67,I68,I70,I71,I72,I73,I75,I76,I78,I81,I80,I83,I84,I85,I86,I87,I89,I90,I91,I92,I93,I96,I97,I98,I99,I100,I102,I103,I104,I105,I106,I107,I108,I109,I110,I112,I113,I115,I116,I117,I118,I120,I121,I122,I123,I124,I125,I129,I130,I131,I127,I128,I134,I135,I137,I139,I140,I141:I145,I147:I150,I152:I158,I160:I165,I167,I168,I171,I173:I182,I184,I186:I193,I195:I199)</f>
        <v>748</v>
      </c>
      <c r="J16" s="8">
        <f t="shared" si="1"/>
        <v>450</v>
      </c>
      <c r="K16" s="9">
        <f>SUM(K21,K22,K23,K25,K26,K28,K29,K30,K31,K33,K34,K35,K36,K37,K43,K44,K46,K47,K49,K50,K51,K53,K56,K57,K55,K54,K59,K60,K67,K68,K70,K71,K72,K73,K75,K76,K78,K81,K80,K83,K84,K85,K86,K87,K89,K90,K91,K92,K93,K96,K97,K98,K99,K100,K102,K103,K104,K105,K106,K107,K108,K109,K110,K112,K113,K115,K116,K117,K118,K120,K121,K122,K123,K124,K125,K129,K130,K131,K127,K128,K134,K135,K137,K139,K140,K141:K145,K147:K150,K152:K158,K160:K165,K167,K168,K171,K173:K182,K184,K186:K193,K195:K199)</f>
        <v>42766.89</v>
      </c>
      <c r="L16" s="9">
        <f t="shared" ref="L16:Q16" si="2">SUM(L21,L22,L23,L25,L26,L28,L29,L30,L31,L33,L34,L35,L36,L37,L43,L44,L46,L47,L49,L50,L51,L53,L56,L57,L55,L54,L59,L60,L67,L68,L70,L71,L72,L73,L75,L76,L78,L81,L80,L83,L84,L85,L86,L87,L89,L90,L91,L92,L93,L96,L97,L98,L99,L100,L102,L103,L104,L105,L106,L107,L108,L109,L110,L112,L113,L115,L116,L117,L118,L120,L121,L122,L123,L124,L125,L129,L130,L131,L127,L128,L134,L135,L137,L139,L140,L141:L145,L147:L150,L152:L158,L160:L165,L167,L168,L171,L173:L182,L184,L186:L193,L195:L199)</f>
        <v>27950.659999999996</v>
      </c>
      <c r="M16" s="9">
        <f t="shared" si="2"/>
        <v>14816.23</v>
      </c>
      <c r="N16" s="11">
        <f t="shared" si="2"/>
        <v>1924453594.9599998</v>
      </c>
      <c r="O16" s="11">
        <f t="shared" si="2"/>
        <v>1240234623.1723106</v>
      </c>
      <c r="P16" s="11">
        <f t="shared" si="2"/>
        <v>517358446.62000012</v>
      </c>
      <c r="Q16" s="11">
        <f t="shared" si="2"/>
        <v>166860525.16897652</v>
      </c>
      <c r="R16" s="12"/>
    </row>
    <row r="17" spans="1:18" ht="19.5" customHeight="1" x14ac:dyDescent="0.25">
      <c r="A17" s="56" t="s">
        <v>24</v>
      </c>
      <c r="B17" s="57"/>
      <c r="C17" s="7" t="s">
        <v>23</v>
      </c>
      <c r="D17" s="7" t="s">
        <v>23</v>
      </c>
      <c r="E17" s="7" t="s">
        <v>23</v>
      </c>
      <c r="F17" s="7" t="s">
        <v>23</v>
      </c>
      <c r="G17" s="8">
        <f t="shared" ref="G17:Q17" si="3">SUM(G39,G62,G63,G64)</f>
        <v>28</v>
      </c>
      <c r="H17" s="8">
        <f t="shared" si="3"/>
        <v>10</v>
      </c>
      <c r="I17" s="8">
        <f t="shared" si="3"/>
        <v>2</v>
      </c>
      <c r="J17" s="8">
        <f t="shared" si="3"/>
        <v>8</v>
      </c>
      <c r="K17" s="9">
        <f t="shared" si="3"/>
        <v>307.07</v>
      </c>
      <c r="L17" s="10">
        <f t="shared" si="3"/>
        <v>63.86</v>
      </c>
      <c r="M17" s="10">
        <f t="shared" si="3"/>
        <v>243.20999999999998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2"/>
    </row>
    <row r="18" spans="1:18" ht="18.75" customHeight="1" x14ac:dyDescent="0.25">
      <c r="A18" s="58" t="s">
        <v>25</v>
      </c>
      <c r="B18" s="58"/>
      <c r="C18" s="7" t="s">
        <v>23</v>
      </c>
      <c r="D18" s="7" t="s">
        <v>23</v>
      </c>
      <c r="E18" s="7" t="s">
        <v>23</v>
      </c>
      <c r="F18" s="7" t="s">
        <v>23</v>
      </c>
      <c r="G18" s="8">
        <f>G19+G38</f>
        <v>329</v>
      </c>
      <c r="H18" s="8">
        <f t="shared" ref="H18:M18" si="4">H19+H38</f>
        <v>140</v>
      </c>
      <c r="I18" s="8">
        <f t="shared" si="4"/>
        <v>87</v>
      </c>
      <c r="J18" s="8">
        <f t="shared" si="4"/>
        <v>53</v>
      </c>
      <c r="K18" s="10">
        <f t="shared" si="4"/>
        <v>4648.1499999999996</v>
      </c>
      <c r="L18" s="10">
        <f t="shared" si="4"/>
        <v>3138.6600000000003</v>
      </c>
      <c r="M18" s="10">
        <f t="shared" si="4"/>
        <v>1509.49</v>
      </c>
      <c r="N18" s="13">
        <v>187687305.86999997</v>
      </c>
      <c r="O18" s="13">
        <v>142803575.34</v>
      </c>
      <c r="P18" s="13">
        <v>34767731.780000001</v>
      </c>
      <c r="Q18" s="13">
        <v>10115998.75</v>
      </c>
      <c r="R18" s="12"/>
    </row>
    <row r="19" spans="1:18" ht="27" customHeight="1" x14ac:dyDescent="0.25">
      <c r="A19" s="58" t="s">
        <v>26</v>
      </c>
      <c r="B19" s="58"/>
      <c r="C19" s="7" t="s">
        <v>23</v>
      </c>
      <c r="D19" s="7" t="s">
        <v>23</v>
      </c>
      <c r="E19" s="7" t="s">
        <v>23</v>
      </c>
      <c r="F19" s="7" t="s">
        <v>23</v>
      </c>
      <c r="G19" s="14">
        <f t="shared" ref="G19:M19" si="5">SUM(G20,G24,G27,G32)</f>
        <v>328</v>
      </c>
      <c r="H19" s="14">
        <f t="shared" si="5"/>
        <v>139</v>
      </c>
      <c r="I19" s="14">
        <f t="shared" si="5"/>
        <v>87</v>
      </c>
      <c r="J19" s="14">
        <f t="shared" si="5"/>
        <v>52</v>
      </c>
      <c r="K19" s="15">
        <f t="shared" si="5"/>
        <v>4627.25</v>
      </c>
      <c r="L19" s="16">
        <f t="shared" si="5"/>
        <v>3138.6600000000003</v>
      </c>
      <c r="M19" s="16">
        <f t="shared" si="5"/>
        <v>1488.59</v>
      </c>
      <c r="N19" s="13">
        <v>187687305.86999997</v>
      </c>
      <c r="O19" s="13">
        <v>142803575.34</v>
      </c>
      <c r="P19" s="13">
        <v>34767731.780000001</v>
      </c>
      <c r="Q19" s="13">
        <v>10115998.75</v>
      </c>
      <c r="R19" s="12"/>
    </row>
    <row r="20" spans="1:18" ht="27" customHeight="1" x14ac:dyDescent="0.25">
      <c r="A20" s="56" t="s">
        <v>27</v>
      </c>
      <c r="B20" s="57"/>
      <c r="C20" s="7" t="s">
        <v>23</v>
      </c>
      <c r="D20" s="7" t="s">
        <v>23</v>
      </c>
      <c r="E20" s="7" t="s">
        <v>23</v>
      </c>
      <c r="F20" s="7" t="s">
        <v>23</v>
      </c>
      <c r="G20" s="14">
        <f t="shared" ref="G20:M20" si="6">SUM(G21:G23)</f>
        <v>103</v>
      </c>
      <c r="H20" s="14">
        <f t="shared" si="6"/>
        <v>50</v>
      </c>
      <c r="I20" s="14">
        <f t="shared" si="6"/>
        <v>28</v>
      </c>
      <c r="J20" s="14">
        <f t="shared" si="6"/>
        <v>22</v>
      </c>
      <c r="K20" s="15">
        <f t="shared" si="6"/>
        <v>1524.23</v>
      </c>
      <c r="L20" s="16">
        <f t="shared" si="6"/>
        <v>992.19</v>
      </c>
      <c r="M20" s="16">
        <f t="shared" si="6"/>
        <v>532.04</v>
      </c>
      <c r="N20" s="13">
        <v>60132929.909999996</v>
      </c>
      <c r="O20" s="13">
        <v>47385956.039999992</v>
      </c>
      <c r="P20" s="13">
        <v>12109625.18</v>
      </c>
      <c r="Q20" s="13">
        <v>637348.68999999994</v>
      </c>
      <c r="R20" s="12"/>
    </row>
    <row r="21" spans="1:18" ht="26.25" customHeight="1" x14ac:dyDescent="0.25">
      <c r="A21" s="22" t="s">
        <v>28</v>
      </c>
      <c r="B21" s="23" t="s">
        <v>33</v>
      </c>
      <c r="C21" s="22" t="s">
        <v>34</v>
      </c>
      <c r="D21" s="24">
        <v>41999</v>
      </c>
      <c r="E21" s="20" t="s">
        <v>30</v>
      </c>
      <c r="F21" s="20" t="s">
        <v>31</v>
      </c>
      <c r="G21" s="25">
        <v>9</v>
      </c>
      <c r="H21" s="25">
        <v>7</v>
      </c>
      <c r="I21" s="25">
        <v>6</v>
      </c>
      <c r="J21" s="25">
        <v>1</v>
      </c>
      <c r="K21" s="26">
        <v>251.23</v>
      </c>
      <c r="L21" s="26">
        <v>227.23</v>
      </c>
      <c r="M21" s="26">
        <v>24</v>
      </c>
      <c r="N21" s="27">
        <v>9848637.5999999996</v>
      </c>
      <c r="O21" s="27">
        <v>7810352.5899999999</v>
      </c>
      <c r="P21" s="13">
        <v>1936370.76</v>
      </c>
      <c r="Q21" s="13">
        <v>101914.25</v>
      </c>
      <c r="R21" s="28"/>
    </row>
    <row r="22" spans="1:18" ht="26.25" customHeight="1" x14ac:dyDescent="0.25">
      <c r="A22" s="7" t="s">
        <v>32</v>
      </c>
      <c r="B22" s="17" t="s">
        <v>29</v>
      </c>
      <c r="C22" s="18">
        <v>944</v>
      </c>
      <c r="D22" s="19">
        <v>42244</v>
      </c>
      <c r="E22" s="20" t="s">
        <v>30</v>
      </c>
      <c r="F22" s="20" t="s">
        <v>31</v>
      </c>
      <c r="G22" s="14">
        <v>86</v>
      </c>
      <c r="H22" s="14">
        <v>35</v>
      </c>
      <c r="I22" s="14">
        <v>17</v>
      </c>
      <c r="J22" s="14">
        <v>18</v>
      </c>
      <c r="K22" s="15">
        <v>1088.74</v>
      </c>
      <c r="L22" s="16">
        <v>637</v>
      </c>
      <c r="M22" s="16">
        <v>451.74</v>
      </c>
      <c r="N22" s="13">
        <v>43054372.139999993</v>
      </c>
      <c r="O22" s="21">
        <v>33847244.699999996</v>
      </c>
      <c r="P22" s="13">
        <v>8746771.0700000003</v>
      </c>
      <c r="Q22" s="13">
        <v>460356.37</v>
      </c>
      <c r="R22" s="12"/>
    </row>
    <row r="23" spans="1:18" ht="26.25" customHeight="1" x14ac:dyDescent="0.25">
      <c r="A23" s="22" t="s">
        <v>35</v>
      </c>
      <c r="B23" s="23" t="s">
        <v>36</v>
      </c>
      <c r="C23" s="29" t="s">
        <v>34</v>
      </c>
      <c r="D23" s="24">
        <v>41288</v>
      </c>
      <c r="E23" s="20" t="s">
        <v>30</v>
      </c>
      <c r="F23" s="20" t="s">
        <v>31</v>
      </c>
      <c r="G23" s="25">
        <v>8</v>
      </c>
      <c r="H23" s="25">
        <v>8</v>
      </c>
      <c r="I23" s="25">
        <v>5</v>
      </c>
      <c r="J23" s="25">
        <v>3</v>
      </c>
      <c r="K23" s="26">
        <v>184.26</v>
      </c>
      <c r="L23" s="26">
        <v>127.96</v>
      </c>
      <c r="M23" s="26">
        <v>56.3</v>
      </c>
      <c r="N23" s="27">
        <v>7229920.1699999999</v>
      </c>
      <c r="O23" s="27">
        <v>5728358.75</v>
      </c>
      <c r="P23" s="13">
        <v>1426483.35</v>
      </c>
      <c r="Q23" s="13">
        <v>75078.070000000007</v>
      </c>
      <c r="R23" s="28"/>
    </row>
    <row r="24" spans="1:18" ht="28.5" customHeight="1" x14ac:dyDescent="0.25">
      <c r="A24" s="56" t="s">
        <v>37</v>
      </c>
      <c r="B24" s="57"/>
      <c r="C24" s="7" t="s">
        <v>23</v>
      </c>
      <c r="D24" s="7" t="s">
        <v>23</v>
      </c>
      <c r="E24" s="7" t="s">
        <v>23</v>
      </c>
      <c r="F24" s="7" t="s">
        <v>23</v>
      </c>
      <c r="G24" s="30">
        <f>G25+G26</f>
        <v>39</v>
      </c>
      <c r="H24" s="30">
        <f t="shared" ref="H24:J24" si="7">H25+H26</f>
        <v>18</v>
      </c>
      <c r="I24" s="30">
        <f t="shared" si="7"/>
        <v>11</v>
      </c>
      <c r="J24" s="30">
        <f t="shared" si="7"/>
        <v>7</v>
      </c>
      <c r="K24" s="15">
        <f>K25+K26</f>
        <v>539.63</v>
      </c>
      <c r="L24" s="15">
        <f t="shared" ref="L24:M24" si="8">L25+L26</f>
        <v>330.73</v>
      </c>
      <c r="M24" s="15">
        <f t="shared" si="8"/>
        <v>208.9</v>
      </c>
      <c r="N24" s="27">
        <v>19537855.539999999</v>
      </c>
      <c r="O24" s="27">
        <v>15725784.18</v>
      </c>
      <c r="P24" s="27">
        <v>3621317.9299999997</v>
      </c>
      <c r="Q24" s="27">
        <v>190753.43</v>
      </c>
      <c r="R24" s="12"/>
    </row>
    <row r="25" spans="1:18" ht="28.5" customHeight="1" x14ac:dyDescent="0.25">
      <c r="A25" s="7" t="s">
        <v>38</v>
      </c>
      <c r="B25" s="17" t="s">
        <v>344</v>
      </c>
      <c r="C25" s="18" t="s">
        <v>39</v>
      </c>
      <c r="D25" s="19">
        <v>41904</v>
      </c>
      <c r="E25" s="20" t="s">
        <v>30</v>
      </c>
      <c r="F25" s="20" t="s">
        <v>31</v>
      </c>
      <c r="G25" s="14">
        <v>29</v>
      </c>
      <c r="H25" s="14">
        <v>12</v>
      </c>
      <c r="I25" s="14">
        <v>6</v>
      </c>
      <c r="J25" s="14">
        <v>6</v>
      </c>
      <c r="K25" s="15">
        <v>385.3</v>
      </c>
      <c r="L25" s="16">
        <v>199.2</v>
      </c>
      <c r="M25" s="16">
        <v>186.1</v>
      </c>
      <c r="N25" s="13">
        <v>13630634.890000001</v>
      </c>
      <c r="O25" s="21">
        <v>10927902.890000001</v>
      </c>
      <c r="P25" s="13">
        <v>2567445.5</v>
      </c>
      <c r="Q25" s="13">
        <v>135286.5</v>
      </c>
      <c r="R25" s="12"/>
    </row>
    <row r="26" spans="1:18" ht="27.75" customHeight="1" x14ac:dyDescent="0.25">
      <c r="A26" s="7" t="s">
        <v>40</v>
      </c>
      <c r="B26" s="17" t="s">
        <v>41</v>
      </c>
      <c r="C26" s="31" t="s">
        <v>42</v>
      </c>
      <c r="D26" s="19">
        <v>42479</v>
      </c>
      <c r="E26" s="20" t="s">
        <v>30</v>
      </c>
      <c r="F26" s="20" t="s">
        <v>31</v>
      </c>
      <c r="G26" s="14">
        <v>10</v>
      </c>
      <c r="H26" s="14">
        <v>6</v>
      </c>
      <c r="I26" s="14">
        <v>5</v>
      </c>
      <c r="J26" s="14">
        <v>1</v>
      </c>
      <c r="K26" s="16">
        <v>154.33000000000001</v>
      </c>
      <c r="L26" s="16">
        <v>131.53</v>
      </c>
      <c r="M26" s="16">
        <v>22.8</v>
      </c>
      <c r="N26" s="13">
        <v>5907220.6499999994</v>
      </c>
      <c r="O26" s="21">
        <v>4797881.29</v>
      </c>
      <c r="P26" s="13">
        <v>1053872.43</v>
      </c>
      <c r="Q26" s="13">
        <v>55466.93</v>
      </c>
      <c r="R26" s="12"/>
    </row>
    <row r="27" spans="1:18" ht="28.5" customHeight="1" x14ac:dyDescent="0.25">
      <c r="A27" s="49" t="s">
        <v>43</v>
      </c>
      <c r="B27" s="49"/>
      <c r="C27" s="22" t="s">
        <v>23</v>
      </c>
      <c r="D27" s="22" t="s">
        <v>23</v>
      </c>
      <c r="E27" s="22" t="s">
        <v>23</v>
      </c>
      <c r="F27" s="22" t="s">
        <v>23</v>
      </c>
      <c r="G27" s="14">
        <f>SUM(G28:G31)</f>
        <v>82</v>
      </c>
      <c r="H27" s="14">
        <f t="shared" ref="H27:J27" si="9">SUM(H28:H31)</f>
        <v>34</v>
      </c>
      <c r="I27" s="14">
        <f t="shared" si="9"/>
        <v>17</v>
      </c>
      <c r="J27" s="14">
        <f t="shared" si="9"/>
        <v>17</v>
      </c>
      <c r="K27" s="15">
        <f>SUM(K28:K31)</f>
        <v>1119.1000000000001</v>
      </c>
      <c r="L27" s="15">
        <f t="shared" ref="L27:Q27" si="10">SUM(L28:L31)</f>
        <v>637.94000000000005</v>
      </c>
      <c r="M27" s="15">
        <f t="shared" si="10"/>
        <v>481.15999999999997</v>
      </c>
      <c r="N27" s="15">
        <f t="shared" si="10"/>
        <v>45623192.420000002</v>
      </c>
      <c r="O27" s="15">
        <f t="shared" si="10"/>
        <v>34791090.18</v>
      </c>
      <c r="P27" s="15">
        <f t="shared" si="10"/>
        <v>10290497.140000001</v>
      </c>
      <c r="Q27" s="15">
        <f t="shared" si="10"/>
        <v>541605.1</v>
      </c>
      <c r="R27" s="28"/>
    </row>
    <row r="28" spans="1:18" ht="27" customHeight="1" x14ac:dyDescent="0.25">
      <c r="A28" s="7" t="s">
        <v>44</v>
      </c>
      <c r="B28" s="32" t="s">
        <v>45</v>
      </c>
      <c r="C28" s="18">
        <v>67</v>
      </c>
      <c r="D28" s="19">
        <v>41024</v>
      </c>
      <c r="E28" s="20" t="s">
        <v>30</v>
      </c>
      <c r="F28" s="20" t="s">
        <v>31</v>
      </c>
      <c r="G28" s="14">
        <v>7</v>
      </c>
      <c r="H28" s="14">
        <v>4</v>
      </c>
      <c r="I28" s="14">
        <v>3</v>
      </c>
      <c r="J28" s="14">
        <v>1</v>
      </c>
      <c r="K28" s="15">
        <v>206.21</v>
      </c>
      <c r="L28" s="16">
        <v>155.65</v>
      </c>
      <c r="M28" s="16">
        <v>50.56</v>
      </c>
      <c r="N28" s="13">
        <v>8091185.4960000003</v>
      </c>
      <c r="O28" s="21">
        <v>6410750.3399999999</v>
      </c>
      <c r="P28" s="13">
        <v>1596413.4000000001</v>
      </c>
      <c r="Q28" s="13">
        <v>84021.760000000009</v>
      </c>
      <c r="R28" s="12"/>
    </row>
    <row r="29" spans="1:18" ht="28.5" customHeight="1" x14ac:dyDescent="0.25">
      <c r="A29" s="34" t="s">
        <v>46</v>
      </c>
      <c r="B29" s="23" t="s">
        <v>49</v>
      </c>
      <c r="C29" s="35" t="s">
        <v>50</v>
      </c>
      <c r="D29" s="24">
        <v>41027</v>
      </c>
      <c r="E29" s="20" t="s">
        <v>30</v>
      </c>
      <c r="F29" s="20" t="s">
        <v>31</v>
      </c>
      <c r="G29" s="25">
        <v>9</v>
      </c>
      <c r="H29" s="25">
        <v>3</v>
      </c>
      <c r="I29" s="25">
        <v>1</v>
      </c>
      <c r="J29" s="25">
        <v>2</v>
      </c>
      <c r="K29" s="26">
        <v>118.5</v>
      </c>
      <c r="L29" s="26">
        <v>40.799999999999997</v>
      </c>
      <c r="M29" s="26">
        <v>77.7</v>
      </c>
      <c r="N29" s="27">
        <v>4649655.5999999996</v>
      </c>
      <c r="O29" s="27">
        <v>3683981.94</v>
      </c>
      <c r="P29" s="13">
        <v>917389.98</v>
      </c>
      <c r="Q29" s="13">
        <v>48283.68</v>
      </c>
      <c r="R29" s="28"/>
    </row>
    <row r="30" spans="1:18" ht="28.5" customHeight="1" x14ac:dyDescent="0.25">
      <c r="A30" s="34" t="s">
        <v>48</v>
      </c>
      <c r="B30" s="23" t="s">
        <v>52</v>
      </c>
      <c r="C30" s="29">
        <v>73</v>
      </c>
      <c r="D30" s="24">
        <v>41027</v>
      </c>
      <c r="E30" s="20" t="s">
        <v>30</v>
      </c>
      <c r="F30" s="20" t="s">
        <v>31</v>
      </c>
      <c r="G30" s="25">
        <v>42</v>
      </c>
      <c r="H30" s="25">
        <v>16</v>
      </c>
      <c r="I30" s="25">
        <v>13</v>
      </c>
      <c r="J30" s="25">
        <v>3</v>
      </c>
      <c r="K30" s="26">
        <v>543.69000000000005</v>
      </c>
      <c r="L30" s="26">
        <v>441.49</v>
      </c>
      <c r="M30" s="26">
        <v>102.2</v>
      </c>
      <c r="N30" s="27">
        <v>21333090.743999999</v>
      </c>
      <c r="O30" s="27">
        <v>16902482.190000001</v>
      </c>
      <c r="P30" s="13">
        <v>4209078.13</v>
      </c>
      <c r="Q30" s="13">
        <v>221530.42</v>
      </c>
      <c r="R30" s="28"/>
    </row>
    <row r="31" spans="1:18" ht="27.75" customHeight="1" x14ac:dyDescent="0.25">
      <c r="A31" s="22" t="s">
        <v>51</v>
      </c>
      <c r="B31" s="32" t="s">
        <v>47</v>
      </c>
      <c r="C31" s="33">
        <v>68</v>
      </c>
      <c r="D31" s="19">
        <v>41027</v>
      </c>
      <c r="E31" s="20" t="s">
        <v>30</v>
      </c>
      <c r="F31" s="20" t="s">
        <v>31</v>
      </c>
      <c r="G31" s="14">
        <v>24</v>
      </c>
      <c r="H31" s="14">
        <v>11</v>
      </c>
      <c r="I31" s="14">
        <v>0</v>
      </c>
      <c r="J31" s="14">
        <v>11</v>
      </c>
      <c r="K31" s="15">
        <v>250.7</v>
      </c>
      <c r="L31" s="16">
        <v>0</v>
      </c>
      <c r="M31" s="16">
        <v>250.7</v>
      </c>
      <c r="N31" s="13">
        <v>11549260.58</v>
      </c>
      <c r="O31" s="21">
        <v>7793875.71</v>
      </c>
      <c r="P31" s="13">
        <v>3567615.63</v>
      </c>
      <c r="Q31" s="13">
        <v>187769.24</v>
      </c>
      <c r="R31" s="12"/>
    </row>
    <row r="32" spans="1:18" ht="28.5" customHeight="1" x14ac:dyDescent="0.25">
      <c r="A32" s="56" t="s">
        <v>53</v>
      </c>
      <c r="B32" s="57"/>
      <c r="C32" s="7" t="s">
        <v>23</v>
      </c>
      <c r="D32" s="7" t="s">
        <v>23</v>
      </c>
      <c r="E32" s="7" t="s">
        <v>23</v>
      </c>
      <c r="F32" s="7" t="s">
        <v>23</v>
      </c>
      <c r="G32" s="25">
        <f t="shared" ref="G32:M32" si="11">SUM(G33:G37)</f>
        <v>104</v>
      </c>
      <c r="H32" s="25">
        <f t="shared" si="11"/>
        <v>37</v>
      </c>
      <c r="I32" s="25">
        <f t="shared" si="11"/>
        <v>31</v>
      </c>
      <c r="J32" s="25">
        <f t="shared" si="11"/>
        <v>6</v>
      </c>
      <c r="K32" s="26">
        <f t="shared" si="11"/>
        <v>1444.29</v>
      </c>
      <c r="L32" s="26">
        <f t="shared" si="11"/>
        <v>1177.8000000000002</v>
      </c>
      <c r="M32" s="26">
        <f t="shared" si="11"/>
        <v>266.49</v>
      </c>
      <c r="N32" s="27">
        <v>62393327.999999993</v>
      </c>
      <c r="O32" s="21">
        <v>44900744.939999998</v>
      </c>
      <c r="P32" s="13">
        <v>8746291.5300000012</v>
      </c>
      <c r="Q32" s="13">
        <v>8746291.5299999975</v>
      </c>
      <c r="R32" s="12"/>
    </row>
    <row r="33" spans="1:18" ht="28.5" customHeight="1" x14ac:dyDescent="0.25">
      <c r="A33" s="34" t="s">
        <v>54</v>
      </c>
      <c r="B33" s="23" t="s">
        <v>55</v>
      </c>
      <c r="C33" s="22">
        <v>51</v>
      </c>
      <c r="D33" s="24">
        <v>41206</v>
      </c>
      <c r="E33" s="20" t="s">
        <v>30</v>
      </c>
      <c r="F33" s="20" t="s">
        <v>31</v>
      </c>
      <c r="G33" s="25">
        <v>17</v>
      </c>
      <c r="H33" s="25">
        <v>7</v>
      </c>
      <c r="I33" s="25">
        <v>5</v>
      </c>
      <c r="J33" s="25">
        <v>2</v>
      </c>
      <c r="K33" s="26">
        <v>322.40999999999997</v>
      </c>
      <c r="L33" s="26">
        <v>210.82</v>
      </c>
      <c r="M33" s="26">
        <v>111.59</v>
      </c>
      <c r="N33" s="27">
        <v>13928111.999999998</v>
      </c>
      <c r="O33" s="21">
        <v>10023228.84</v>
      </c>
      <c r="P33" s="13">
        <v>1952441.5799999998</v>
      </c>
      <c r="Q33" s="13">
        <v>1952441.5799999991</v>
      </c>
      <c r="R33" s="28"/>
    </row>
    <row r="34" spans="1:18" ht="28.5" customHeight="1" x14ac:dyDescent="0.25">
      <c r="A34" s="34" t="s">
        <v>56</v>
      </c>
      <c r="B34" s="17" t="s">
        <v>345</v>
      </c>
      <c r="C34" s="18">
        <v>3330</v>
      </c>
      <c r="D34" s="19">
        <v>42720</v>
      </c>
      <c r="E34" s="20" t="s">
        <v>30</v>
      </c>
      <c r="F34" s="20" t="s">
        <v>31</v>
      </c>
      <c r="G34" s="14">
        <v>5</v>
      </c>
      <c r="H34" s="14">
        <v>1</v>
      </c>
      <c r="I34" s="14">
        <v>0</v>
      </c>
      <c r="J34" s="14">
        <v>1</v>
      </c>
      <c r="K34" s="16">
        <v>45.79</v>
      </c>
      <c r="L34" s="16">
        <v>0</v>
      </c>
      <c r="M34" s="16">
        <v>45.79</v>
      </c>
      <c r="N34" s="27">
        <v>1978128</v>
      </c>
      <c r="O34" s="27">
        <v>1423540.36</v>
      </c>
      <c r="P34" s="13">
        <v>277293.81999999995</v>
      </c>
      <c r="Q34" s="13">
        <v>277293.81999999995</v>
      </c>
      <c r="R34" s="12"/>
    </row>
    <row r="35" spans="1:18" ht="28.5" customHeight="1" x14ac:dyDescent="0.25">
      <c r="A35" s="34" t="s">
        <v>58</v>
      </c>
      <c r="B35" s="17" t="s">
        <v>57</v>
      </c>
      <c r="C35" s="18">
        <v>3330</v>
      </c>
      <c r="D35" s="19">
        <v>42720</v>
      </c>
      <c r="E35" s="20" t="s">
        <v>30</v>
      </c>
      <c r="F35" s="20" t="s">
        <v>31</v>
      </c>
      <c r="G35" s="30">
        <v>36</v>
      </c>
      <c r="H35" s="14">
        <v>12</v>
      </c>
      <c r="I35" s="14">
        <v>11</v>
      </c>
      <c r="J35" s="14">
        <v>1</v>
      </c>
      <c r="K35" s="15">
        <v>436.08</v>
      </c>
      <c r="L35" s="15">
        <v>399.38</v>
      </c>
      <c r="M35" s="15">
        <v>36.700000000000003</v>
      </c>
      <c r="N35" s="13">
        <v>18838655.999999996</v>
      </c>
      <c r="O35" s="21">
        <v>13557053.539999999</v>
      </c>
      <c r="P35" s="13">
        <v>2640801.23</v>
      </c>
      <c r="Q35" s="13">
        <v>2640801.2299999981</v>
      </c>
      <c r="R35" s="12"/>
    </row>
    <row r="36" spans="1:18" ht="28.5" customHeight="1" x14ac:dyDescent="0.25">
      <c r="A36" s="7" t="s">
        <v>60</v>
      </c>
      <c r="B36" s="17" t="s">
        <v>59</v>
      </c>
      <c r="C36" s="18">
        <v>3330</v>
      </c>
      <c r="D36" s="19">
        <v>42720</v>
      </c>
      <c r="E36" s="20" t="s">
        <v>30</v>
      </c>
      <c r="F36" s="20" t="s">
        <v>31</v>
      </c>
      <c r="G36" s="14">
        <v>32</v>
      </c>
      <c r="H36" s="14">
        <v>12</v>
      </c>
      <c r="I36" s="14">
        <v>10</v>
      </c>
      <c r="J36" s="14">
        <v>2</v>
      </c>
      <c r="K36" s="15">
        <v>397.65</v>
      </c>
      <c r="L36" s="16">
        <v>325.24</v>
      </c>
      <c r="M36" s="16">
        <v>72.41</v>
      </c>
      <c r="N36" s="13">
        <v>17178480</v>
      </c>
      <c r="O36" s="21">
        <v>12362324.199999999</v>
      </c>
      <c r="P36" s="13">
        <v>2408077.9000000004</v>
      </c>
      <c r="Q36" s="13">
        <v>2408077.9000000004</v>
      </c>
      <c r="R36" s="12"/>
    </row>
    <row r="37" spans="1:18" ht="28.5" customHeight="1" x14ac:dyDescent="0.25">
      <c r="A37" s="7" t="s">
        <v>62</v>
      </c>
      <c r="B37" s="17" t="s">
        <v>61</v>
      </c>
      <c r="C37" s="18">
        <v>3330</v>
      </c>
      <c r="D37" s="19">
        <v>42720</v>
      </c>
      <c r="E37" s="20" t="s">
        <v>30</v>
      </c>
      <c r="F37" s="20" t="s">
        <v>31</v>
      </c>
      <c r="G37" s="14">
        <v>14</v>
      </c>
      <c r="H37" s="14">
        <v>5</v>
      </c>
      <c r="I37" s="14">
        <v>5</v>
      </c>
      <c r="J37" s="14">
        <v>0</v>
      </c>
      <c r="K37" s="16">
        <v>242.36</v>
      </c>
      <c r="L37" s="16">
        <v>242.36</v>
      </c>
      <c r="M37" s="16">
        <v>0</v>
      </c>
      <c r="N37" s="27">
        <v>10469952</v>
      </c>
      <c r="O37" s="27">
        <v>7534598</v>
      </c>
      <c r="P37" s="13">
        <v>1467677</v>
      </c>
      <c r="Q37" s="13">
        <v>1467677</v>
      </c>
      <c r="R37" s="12"/>
    </row>
    <row r="38" spans="1:18" ht="28.5" customHeight="1" x14ac:dyDescent="0.25">
      <c r="A38" s="49" t="s">
        <v>63</v>
      </c>
      <c r="B38" s="49"/>
      <c r="C38" s="22" t="s">
        <v>23</v>
      </c>
      <c r="D38" s="22" t="s">
        <v>23</v>
      </c>
      <c r="E38" s="22" t="s">
        <v>23</v>
      </c>
      <c r="F38" s="22" t="s">
        <v>23</v>
      </c>
      <c r="G38" s="14">
        <f>G39</f>
        <v>1</v>
      </c>
      <c r="H38" s="14">
        <f t="shared" ref="H38:M38" si="12">H39</f>
        <v>1</v>
      </c>
      <c r="I38" s="14">
        <f t="shared" si="12"/>
        <v>0</v>
      </c>
      <c r="J38" s="14">
        <f t="shared" si="12"/>
        <v>1</v>
      </c>
      <c r="K38" s="16">
        <f t="shared" si="12"/>
        <v>20.9</v>
      </c>
      <c r="L38" s="16">
        <f t="shared" si="12"/>
        <v>0</v>
      </c>
      <c r="M38" s="16">
        <f t="shared" si="12"/>
        <v>20.9</v>
      </c>
      <c r="N38" s="16">
        <v>0</v>
      </c>
      <c r="O38" s="16">
        <v>0</v>
      </c>
      <c r="P38" s="16">
        <v>0</v>
      </c>
      <c r="Q38" s="16">
        <v>0</v>
      </c>
      <c r="R38" s="53" t="s">
        <v>384</v>
      </c>
    </row>
    <row r="39" spans="1:18" ht="41.25" customHeight="1" x14ac:dyDescent="0.25">
      <c r="A39" s="7" t="s">
        <v>64</v>
      </c>
      <c r="B39" s="17" t="s">
        <v>41</v>
      </c>
      <c r="C39" s="31" t="s">
        <v>42</v>
      </c>
      <c r="D39" s="19">
        <v>42479</v>
      </c>
      <c r="E39" s="20" t="s">
        <v>30</v>
      </c>
      <c r="F39" s="20" t="s">
        <v>31</v>
      </c>
      <c r="G39" s="14">
        <v>1</v>
      </c>
      <c r="H39" s="14">
        <v>1</v>
      </c>
      <c r="I39" s="14">
        <v>0</v>
      </c>
      <c r="J39" s="14">
        <v>1</v>
      </c>
      <c r="K39" s="16">
        <v>20.9</v>
      </c>
      <c r="L39" s="16">
        <v>0</v>
      </c>
      <c r="M39" s="16">
        <v>20.9</v>
      </c>
      <c r="N39" s="13">
        <v>0</v>
      </c>
      <c r="O39" s="21">
        <v>0</v>
      </c>
      <c r="P39" s="13">
        <v>0</v>
      </c>
      <c r="Q39" s="13">
        <v>0</v>
      </c>
      <c r="R39" s="55"/>
    </row>
    <row r="40" spans="1:18" ht="14.25" customHeight="1" x14ac:dyDescent="0.25">
      <c r="A40" s="52" t="s">
        <v>65</v>
      </c>
      <c r="B40" s="52"/>
      <c r="C40" s="29" t="s">
        <v>66</v>
      </c>
      <c r="D40" s="24" t="s">
        <v>66</v>
      </c>
      <c r="E40" s="36" t="s">
        <v>66</v>
      </c>
      <c r="F40" s="36" t="s">
        <v>66</v>
      </c>
      <c r="G40" s="37">
        <f t="shared" ref="G40:Q40" si="13">G41+G61</f>
        <v>410</v>
      </c>
      <c r="H40" s="37">
        <f t="shared" si="13"/>
        <v>179</v>
      </c>
      <c r="I40" s="37">
        <f t="shared" si="13"/>
        <v>126</v>
      </c>
      <c r="J40" s="37">
        <f t="shared" si="13"/>
        <v>53</v>
      </c>
      <c r="K40" s="38">
        <f t="shared" si="13"/>
        <v>6329.17</v>
      </c>
      <c r="L40" s="38">
        <f t="shared" si="13"/>
        <v>4558.1399999999994</v>
      </c>
      <c r="M40" s="38">
        <f t="shared" si="13"/>
        <v>1771.03</v>
      </c>
      <c r="N40" s="39">
        <f t="shared" si="13"/>
        <v>290315930.48000002</v>
      </c>
      <c r="O40" s="39">
        <f t="shared" si="13"/>
        <v>122221768.59</v>
      </c>
      <c r="P40" s="39">
        <f t="shared" si="13"/>
        <v>114687357.75</v>
      </c>
      <c r="Q40" s="39">
        <f t="shared" si="13"/>
        <v>53406804.140000001</v>
      </c>
      <c r="R40" s="40"/>
    </row>
    <row r="41" spans="1:18" ht="28.5" customHeight="1" x14ac:dyDescent="0.25">
      <c r="A41" s="52" t="s">
        <v>67</v>
      </c>
      <c r="B41" s="52"/>
      <c r="C41" s="29" t="s">
        <v>66</v>
      </c>
      <c r="D41" s="24" t="s">
        <v>66</v>
      </c>
      <c r="E41" s="36" t="s">
        <v>66</v>
      </c>
      <c r="F41" s="36" t="s">
        <v>66</v>
      </c>
      <c r="G41" s="37">
        <f>SUM(G43,G44,G46,G47,G49,G50,G51,G53,G54,G55,G56,G57,G59,G60)</f>
        <v>383</v>
      </c>
      <c r="H41" s="37">
        <f t="shared" ref="H41:J41" si="14">SUM(H43,H44,H46,H47,H49,H50,H51,H53,H54,H55,H56,H57,H59,H60)</f>
        <v>170</v>
      </c>
      <c r="I41" s="37">
        <f t="shared" si="14"/>
        <v>124</v>
      </c>
      <c r="J41" s="37">
        <f t="shared" si="14"/>
        <v>46</v>
      </c>
      <c r="K41" s="38">
        <f>SUM(K43,K44,K46,K47,K49,K50,K51,K53,K54,K55,K56,K57,K59,K60)</f>
        <v>6043</v>
      </c>
      <c r="L41" s="38">
        <f t="shared" ref="L41:Q41" si="15">SUM(L43,L44,L46,L47,L49,L50,L51,L53,L54,L55,L56,L57,L59,L60)</f>
        <v>4494.28</v>
      </c>
      <c r="M41" s="38">
        <f t="shared" si="15"/>
        <v>1548.72</v>
      </c>
      <c r="N41" s="39">
        <f t="shared" si="15"/>
        <v>290315930.48000002</v>
      </c>
      <c r="O41" s="39">
        <f t="shared" si="15"/>
        <v>122221768.59</v>
      </c>
      <c r="P41" s="39">
        <f t="shared" si="15"/>
        <v>114687357.75</v>
      </c>
      <c r="Q41" s="39">
        <f t="shared" si="15"/>
        <v>53406804.140000001</v>
      </c>
      <c r="R41" s="40"/>
    </row>
    <row r="42" spans="1:18" ht="28.5" customHeight="1" x14ac:dyDescent="0.25">
      <c r="A42" s="49" t="s">
        <v>68</v>
      </c>
      <c r="B42" s="49"/>
      <c r="C42" s="22" t="s">
        <v>23</v>
      </c>
      <c r="D42" s="22" t="s">
        <v>23</v>
      </c>
      <c r="E42" s="22" t="s">
        <v>23</v>
      </c>
      <c r="F42" s="22" t="s">
        <v>23</v>
      </c>
      <c r="G42" s="37">
        <v>23</v>
      </c>
      <c r="H42" s="37">
        <v>10</v>
      </c>
      <c r="I42" s="37">
        <v>4</v>
      </c>
      <c r="J42" s="37">
        <v>6</v>
      </c>
      <c r="K42" s="38">
        <v>295.87</v>
      </c>
      <c r="L42" s="38">
        <v>98.92</v>
      </c>
      <c r="M42" s="38">
        <v>196.95</v>
      </c>
      <c r="N42" s="39">
        <v>12619683.93</v>
      </c>
      <c r="O42" s="39">
        <v>5984073.25</v>
      </c>
      <c r="P42" s="11">
        <v>6303830.1500000004</v>
      </c>
      <c r="Q42" s="11">
        <v>331780.53000000003</v>
      </c>
      <c r="R42" s="41"/>
    </row>
    <row r="43" spans="1:18" ht="28.5" customHeight="1" x14ac:dyDescent="0.25">
      <c r="A43" s="34" t="s">
        <v>69</v>
      </c>
      <c r="B43" s="23" t="s">
        <v>70</v>
      </c>
      <c r="C43" s="22">
        <v>2</v>
      </c>
      <c r="D43" s="24">
        <v>41690</v>
      </c>
      <c r="E43" s="36" t="s">
        <v>31</v>
      </c>
      <c r="F43" s="36" t="s">
        <v>71</v>
      </c>
      <c r="G43" s="37">
        <v>13</v>
      </c>
      <c r="H43" s="37">
        <v>4</v>
      </c>
      <c r="I43" s="37">
        <v>0</v>
      </c>
      <c r="J43" s="37">
        <v>4</v>
      </c>
      <c r="K43" s="38">
        <v>149</v>
      </c>
      <c r="L43" s="38">
        <v>0</v>
      </c>
      <c r="M43" s="38">
        <v>149</v>
      </c>
      <c r="N43" s="39">
        <v>6355267.2000000002</v>
      </c>
      <c r="O43" s="39">
        <v>3013576.62</v>
      </c>
      <c r="P43" s="11">
        <v>3174606.05</v>
      </c>
      <c r="Q43" s="11">
        <v>167084.53</v>
      </c>
      <c r="R43" s="28"/>
    </row>
    <row r="44" spans="1:18" ht="28.5" customHeight="1" x14ac:dyDescent="0.25">
      <c r="A44" s="34" t="s">
        <v>72</v>
      </c>
      <c r="B44" s="23" t="s">
        <v>73</v>
      </c>
      <c r="C44" s="22">
        <v>17</v>
      </c>
      <c r="D44" s="24">
        <v>41260</v>
      </c>
      <c r="E44" s="36" t="s">
        <v>31</v>
      </c>
      <c r="F44" s="36" t="s">
        <v>71</v>
      </c>
      <c r="G44" s="37">
        <v>10</v>
      </c>
      <c r="H44" s="37">
        <v>6</v>
      </c>
      <c r="I44" s="37">
        <v>4</v>
      </c>
      <c r="J44" s="37">
        <v>2</v>
      </c>
      <c r="K44" s="38">
        <v>146.87</v>
      </c>
      <c r="L44" s="38">
        <v>98.92</v>
      </c>
      <c r="M44" s="38">
        <v>47.95</v>
      </c>
      <c r="N44" s="39">
        <v>6264416.7300000004</v>
      </c>
      <c r="O44" s="39">
        <v>2970496.63</v>
      </c>
      <c r="P44" s="11">
        <v>3129224.1</v>
      </c>
      <c r="Q44" s="11">
        <v>164696</v>
      </c>
      <c r="R44" s="28"/>
    </row>
    <row r="45" spans="1:18" ht="28.5" customHeight="1" x14ac:dyDescent="0.25">
      <c r="A45" s="49" t="s">
        <v>74</v>
      </c>
      <c r="B45" s="49"/>
      <c r="C45" s="22" t="s">
        <v>23</v>
      </c>
      <c r="D45" s="22" t="s">
        <v>23</v>
      </c>
      <c r="E45" s="22" t="s">
        <v>23</v>
      </c>
      <c r="F45" s="7" t="s">
        <v>23</v>
      </c>
      <c r="G45" s="37">
        <f>SUM(G46:G47)</f>
        <v>9</v>
      </c>
      <c r="H45" s="37">
        <f t="shared" ref="H45:M45" si="16">SUM(H46:H47)</f>
        <v>5</v>
      </c>
      <c r="I45" s="37">
        <f t="shared" si="16"/>
        <v>4</v>
      </c>
      <c r="J45" s="37">
        <f t="shared" si="16"/>
        <v>1</v>
      </c>
      <c r="K45" s="38">
        <f t="shared" si="16"/>
        <v>161.75</v>
      </c>
      <c r="L45" s="38">
        <f t="shared" si="16"/>
        <v>133.94999999999999</v>
      </c>
      <c r="M45" s="38">
        <f t="shared" si="16"/>
        <v>27.799999999999997</v>
      </c>
      <c r="N45" s="39">
        <v>6899090.3999999994</v>
      </c>
      <c r="O45" s="39">
        <v>3271449.79</v>
      </c>
      <c r="P45" s="11">
        <v>3446258.58</v>
      </c>
      <c r="Q45" s="11">
        <v>181382.03</v>
      </c>
      <c r="R45" s="28"/>
    </row>
    <row r="46" spans="1:18" ht="28.5" customHeight="1" x14ac:dyDescent="0.25">
      <c r="A46" s="34" t="s">
        <v>75</v>
      </c>
      <c r="B46" s="23" t="s">
        <v>76</v>
      </c>
      <c r="C46" s="35" t="s">
        <v>77</v>
      </c>
      <c r="D46" s="24">
        <v>41085</v>
      </c>
      <c r="E46" s="20" t="s">
        <v>31</v>
      </c>
      <c r="F46" s="20" t="s">
        <v>71</v>
      </c>
      <c r="G46" s="37">
        <v>4</v>
      </c>
      <c r="H46" s="37">
        <v>2</v>
      </c>
      <c r="I46" s="37">
        <v>2</v>
      </c>
      <c r="J46" s="37">
        <v>0</v>
      </c>
      <c r="K46" s="38">
        <v>62.15</v>
      </c>
      <c r="L46" s="38">
        <v>62.15</v>
      </c>
      <c r="M46" s="38">
        <v>0</v>
      </c>
      <c r="N46" s="39">
        <v>2650871.52</v>
      </c>
      <c r="O46" s="39">
        <v>1257005.28</v>
      </c>
      <c r="P46" s="11">
        <v>1324172.93</v>
      </c>
      <c r="Q46" s="11">
        <v>69693.31</v>
      </c>
      <c r="R46" s="28"/>
    </row>
    <row r="47" spans="1:18" ht="28.5" customHeight="1" x14ac:dyDescent="0.25">
      <c r="A47" s="34" t="s">
        <v>78</v>
      </c>
      <c r="B47" s="23" t="s">
        <v>79</v>
      </c>
      <c r="C47" s="35" t="s">
        <v>80</v>
      </c>
      <c r="D47" s="24">
        <v>41085</v>
      </c>
      <c r="E47" s="20" t="s">
        <v>31</v>
      </c>
      <c r="F47" s="20" t="s">
        <v>71</v>
      </c>
      <c r="G47" s="37">
        <v>5</v>
      </c>
      <c r="H47" s="37">
        <v>3</v>
      </c>
      <c r="I47" s="37">
        <v>2</v>
      </c>
      <c r="J47" s="37">
        <v>1</v>
      </c>
      <c r="K47" s="38">
        <v>99.6</v>
      </c>
      <c r="L47" s="38">
        <v>71.8</v>
      </c>
      <c r="M47" s="38">
        <f>K47-L47</f>
        <v>27.799999999999997</v>
      </c>
      <c r="N47" s="39">
        <v>4248218.88</v>
      </c>
      <c r="O47" s="39">
        <v>2014444.51</v>
      </c>
      <c r="P47" s="11">
        <v>2122085.65</v>
      </c>
      <c r="Q47" s="11">
        <v>111688.72</v>
      </c>
      <c r="R47" s="28"/>
    </row>
    <row r="48" spans="1:18" ht="28.5" customHeight="1" x14ac:dyDescent="0.25">
      <c r="A48" s="49" t="s">
        <v>81</v>
      </c>
      <c r="B48" s="49"/>
      <c r="C48" s="22" t="s">
        <v>23</v>
      </c>
      <c r="D48" s="22" t="s">
        <v>23</v>
      </c>
      <c r="E48" s="22" t="s">
        <v>23</v>
      </c>
      <c r="F48" s="22" t="s">
        <v>23</v>
      </c>
      <c r="G48" s="37">
        <f>SUM(G49:G51)</f>
        <v>100</v>
      </c>
      <c r="H48" s="37">
        <f t="shared" ref="H48:M48" si="17">SUM(H49:H51)</f>
        <v>44</v>
      </c>
      <c r="I48" s="37">
        <f t="shared" si="17"/>
        <v>19</v>
      </c>
      <c r="J48" s="37">
        <f t="shared" si="17"/>
        <v>25</v>
      </c>
      <c r="K48" s="38">
        <f t="shared" si="17"/>
        <v>1073.68</v>
      </c>
      <c r="L48" s="38">
        <f t="shared" si="17"/>
        <v>479.49</v>
      </c>
      <c r="M48" s="38">
        <f t="shared" si="17"/>
        <v>594.19000000000005</v>
      </c>
      <c r="N48" s="11">
        <f t="shared" ref="N48" si="18">N49+N50+N51</f>
        <v>54235556.150000006</v>
      </c>
      <c r="O48" s="11">
        <v>21715549.98</v>
      </c>
      <c r="P48" s="11">
        <v>25052588.170000002</v>
      </c>
      <c r="Q48" s="11">
        <f>Q49+Q50+Q51</f>
        <v>7467418</v>
      </c>
      <c r="R48" s="12"/>
    </row>
    <row r="49" spans="1:18" ht="28.5" customHeight="1" x14ac:dyDescent="0.25">
      <c r="A49" s="34" t="s">
        <v>82</v>
      </c>
      <c r="B49" s="23" t="s">
        <v>83</v>
      </c>
      <c r="C49" s="29" t="s">
        <v>84</v>
      </c>
      <c r="D49" s="24">
        <v>41123</v>
      </c>
      <c r="E49" s="36" t="s">
        <v>31</v>
      </c>
      <c r="F49" s="36" t="s">
        <v>71</v>
      </c>
      <c r="G49" s="37">
        <v>32</v>
      </c>
      <c r="H49" s="37">
        <v>15</v>
      </c>
      <c r="I49" s="37">
        <v>13</v>
      </c>
      <c r="J49" s="37">
        <v>2</v>
      </c>
      <c r="K49" s="38">
        <v>427.6</v>
      </c>
      <c r="L49" s="38">
        <v>318.37</v>
      </c>
      <c r="M49" s="38">
        <v>109.23</v>
      </c>
      <c r="N49" s="39">
        <v>20524800</v>
      </c>
      <c r="O49" s="39">
        <v>8648358.1400000006</v>
      </c>
      <c r="P49" s="11">
        <v>9501153.4900000002</v>
      </c>
      <c r="Q49" s="11">
        <v>2375288.37</v>
      </c>
      <c r="R49" s="28"/>
    </row>
    <row r="50" spans="1:18" ht="28.5" customHeight="1" x14ac:dyDescent="0.25">
      <c r="A50" s="34" t="s">
        <v>85</v>
      </c>
      <c r="B50" s="23" t="s">
        <v>86</v>
      </c>
      <c r="C50" s="35" t="s">
        <v>87</v>
      </c>
      <c r="D50" s="24">
        <v>41297</v>
      </c>
      <c r="E50" s="36" t="s">
        <v>31</v>
      </c>
      <c r="F50" s="36" t="s">
        <v>71</v>
      </c>
      <c r="G50" s="37">
        <v>24</v>
      </c>
      <c r="H50" s="37">
        <v>8</v>
      </c>
      <c r="I50" s="37">
        <v>2</v>
      </c>
      <c r="J50" s="37">
        <v>6</v>
      </c>
      <c r="K50" s="38">
        <v>244.33</v>
      </c>
      <c r="L50" s="38">
        <v>90.92</v>
      </c>
      <c r="M50" s="38">
        <v>153.41</v>
      </c>
      <c r="N50" s="39">
        <v>11727840</v>
      </c>
      <c r="O50" s="39">
        <v>4941658.9000000004</v>
      </c>
      <c r="P50" s="11">
        <v>5428944.8799999999</v>
      </c>
      <c r="Q50" s="11">
        <v>1357236.22</v>
      </c>
      <c r="R50" s="28"/>
    </row>
    <row r="51" spans="1:18" ht="28.5" customHeight="1" x14ac:dyDescent="0.25">
      <c r="A51" s="34" t="s">
        <v>88</v>
      </c>
      <c r="B51" s="23" t="s">
        <v>400</v>
      </c>
      <c r="C51" s="35" t="s">
        <v>90</v>
      </c>
      <c r="D51" s="24">
        <v>41565</v>
      </c>
      <c r="E51" s="36" t="s">
        <v>31</v>
      </c>
      <c r="F51" s="36" t="s">
        <v>71</v>
      </c>
      <c r="G51" s="37">
        <v>44</v>
      </c>
      <c r="H51" s="37">
        <v>21</v>
      </c>
      <c r="I51" s="37">
        <v>4</v>
      </c>
      <c r="J51" s="37">
        <v>17</v>
      </c>
      <c r="K51" s="38">
        <v>401.75</v>
      </c>
      <c r="L51" s="10">
        <v>70.2</v>
      </c>
      <c r="M51" s="10">
        <v>331.55</v>
      </c>
      <c r="N51" s="39">
        <f>O51+P51+Q51</f>
        <v>21982916.150000002</v>
      </c>
      <c r="O51" s="39">
        <v>8125532.9400000004</v>
      </c>
      <c r="P51" s="11">
        <v>10122489.800000001</v>
      </c>
      <c r="Q51" s="11">
        <v>3734893.41</v>
      </c>
      <c r="R51" s="28"/>
    </row>
    <row r="52" spans="1:18" ht="28.5" customHeight="1" x14ac:dyDescent="0.25">
      <c r="A52" s="49" t="s">
        <v>91</v>
      </c>
      <c r="B52" s="49"/>
      <c r="C52" s="22" t="s">
        <v>23</v>
      </c>
      <c r="D52" s="22" t="s">
        <v>23</v>
      </c>
      <c r="E52" s="22" t="s">
        <v>23</v>
      </c>
      <c r="F52" s="22" t="s">
        <v>23</v>
      </c>
      <c r="G52" s="37">
        <f t="shared" ref="G52:M52" si="19">SUM(G53:G57)</f>
        <v>127</v>
      </c>
      <c r="H52" s="37">
        <f t="shared" si="19"/>
        <v>59</v>
      </c>
      <c r="I52" s="37">
        <f t="shared" si="19"/>
        <v>55</v>
      </c>
      <c r="J52" s="37">
        <f t="shared" si="19"/>
        <v>4</v>
      </c>
      <c r="K52" s="38">
        <f t="shared" si="19"/>
        <v>2067.7400000000002</v>
      </c>
      <c r="L52" s="38">
        <f t="shared" si="19"/>
        <v>1945.32</v>
      </c>
      <c r="M52" s="38">
        <f t="shared" si="19"/>
        <v>122.42</v>
      </c>
      <c r="N52" s="39">
        <v>99251519.999999985</v>
      </c>
      <c r="O52" s="39">
        <v>41820757.869999997</v>
      </c>
      <c r="P52" s="11">
        <v>45944609.700000003</v>
      </c>
      <c r="Q52" s="11">
        <v>11486152.43</v>
      </c>
      <c r="R52" s="28"/>
    </row>
    <row r="53" spans="1:18" ht="28.5" customHeight="1" x14ac:dyDescent="0.25">
      <c r="A53" s="34" t="s">
        <v>92</v>
      </c>
      <c r="B53" s="23" t="s">
        <v>363</v>
      </c>
      <c r="C53" s="42" t="s">
        <v>93</v>
      </c>
      <c r="D53" s="19">
        <v>42635</v>
      </c>
      <c r="E53" s="36" t="s">
        <v>31</v>
      </c>
      <c r="F53" s="36" t="s">
        <v>71</v>
      </c>
      <c r="G53" s="37">
        <v>25</v>
      </c>
      <c r="H53" s="37">
        <v>11</v>
      </c>
      <c r="I53" s="37">
        <v>11</v>
      </c>
      <c r="J53" s="37">
        <v>0</v>
      </c>
      <c r="K53" s="38">
        <v>349.8</v>
      </c>
      <c r="L53" s="38">
        <v>349.8</v>
      </c>
      <c r="M53" s="38">
        <v>0</v>
      </c>
      <c r="N53" s="39">
        <v>16790400</v>
      </c>
      <c r="O53" s="39">
        <v>7074826.1900000004</v>
      </c>
      <c r="P53" s="11">
        <v>7772459.0499999998</v>
      </c>
      <c r="Q53" s="11">
        <v>1943114.76</v>
      </c>
      <c r="R53" s="28"/>
    </row>
    <row r="54" spans="1:18" ht="28.5" customHeight="1" x14ac:dyDescent="0.25">
      <c r="A54" s="34" t="s">
        <v>94</v>
      </c>
      <c r="B54" s="23" t="s">
        <v>361</v>
      </c>
      <c r="C54" s="42" t="s">
        <v>93</v>
      </c>
      <c r="D54" s="19">
        <v>42635</v>
      </c>
      <c r="E54" s="36" t="s">
        <v>31</v>
      </c>
      <c r="F54" s="36" t="s">
        <v>71</v>
      </c>
      <c r="G54" s="37">
        <v>21</v>
      </c>
      <c r="H54" s="37">
        <v>12</v>
      </c>
      <c r="I54" s="37">
        <v>11</v>
      </c>
      <c r="J54" s="37">
        <v>1</v>
      </c>
      <c r="K54" s="38">
        <v>392.7</v>
      </c>
      <c r="L54" s="38">
        <v>366.9</v>
      </c>
      <c r="M54" s="38">
        <v>25.8</v>
      </c>
      <c r="N54" s="39">
        <v>18849600</v>
      </c>
      <c r="O54" s="39">
        <v>7942493.5499999998</v>
      </c>
      <c r="P54" s="11">
        <v>8725685.1600000001</v>
      </c>
      <c r="Q54" s="11">
        <v>2181421.29</v>
      </c>
      <c r="R54" s="28"/>
    </row>
    <row r="55" spans="1:18" ht="28.5" customHeight="1" x14ac:dyDescent="0.25">
      <c r="A55" s="7" t="s">
        <v>95</v>
      </c>
      <c r="B55" s="17" t="s">
        <v>360</v>
      </c>
      <c r="C55" s="42" t="s">
        <v>93</v>
      </c>
      <c r="D55" s="19">
        <v>42635</v>
      </c>
      <c r="E55" s="36" t="s">
        <v>31</v>
      </c>
      <c r="F55" s="36" t="s">
        <v>71</v>
      </c>
      <c r="G55" s="8">
        <v>36</v>
      </c>
      <c r="H55" s="8">
        <v>16</v>
      </c>
      <c r="I55" s="8">
        <v>16</v>
      </c>
      <c r="J55" s="8">
        <v>0</v>
      </c>
      <c r="K55" s="9">
        <v>638.29</v>
      </c>
      <c r="L55" s="10">
        <v>638.29</v>
      </c>
      <c r="M55" s="10">
        <v>0</v>
      </c>
      <c r="N55" s="39">
        <v>30637920</v>
      </c>
      <c r="O55" s="39">
        <v>12909636.380000001</v>
      </c>
      <c r="P55" s="11">
        <v>14182626.890000001</v>
      </c>
      <c r="Q55" s="11">
        <v>3545656.73</v>
      </c>
      <c r="R55" s="12"/>
    </row>
    <row r="56" spans="1:18" ht="28.5" customHeight="1" x14ac:dyDescent="0.25">
      <c r="A56" s="34" t="s">
        <v>96</v>
      </c>
      <c r="B56" s="23" t="s">
        <v>362</v>
      </c>
      <c r="C56" s="42" t="s">
        <v>93</v>
      </c>
      <c r="D56" s="19">
        <v>42635</v>
      </c>
      <c r="E56" s="20" t="s">
        <v>31</v>
      </c>
      <c r="F56" s="36" t="s">
        <v>71</v>
      </c>
      <c r="G56" s="37">
        <v>27</v>
      </c>
      <c r="H56" s="37">
        <v>12</v>
      </c>
      <c r="I56" s="37">
        <v>12</v>
      </c>
      <c r="J56" s="37">
        <v>0</v>
      </c>
      <c r="K56" s="38">
        <v>381.4</v>
      </c>
      <c r="L56" s="38">
        <v>381.4</v>
      </c>
      <c r="M56" s="38">
        <v>0</v>
      </c>
      <c r="N56" s="39">
        <v>18307200</v>
      </c>
      <c r="O56" s="39">
        <v>7713947.1399999997</v>
      </c>
      <c r="P56" s="11">
        <v>8474602.2899999991</v>
      </c>
      <c r="Q56" s="11">
        <v>2118650.5699999998</v>
      </c>
      <c r="R56" s="28"/>
    </row>
    <row r="57" spans="1:18" ht="28.5" customHeight="1" x14ac:dyDescent="0.25">
      <c r="A57" s="7" t="s">
        <v>97</v>
      </c>
      <c r="B57" s="17" t="s">
        <v>395</v>
      </c>
      <c r="C57" s="18">
        <v>1</v>
      </c>
      <c r="D57" s="19">
        <v>41017</v>
      </c>
      <c r="E57" s="36" t="s">
        <v>31</v>
      </c>
      <c r="F57" s="36" t="s">
        <v>71</v>
      </c>
      <c r="G57" s="8">
        <v>18</v>
      </c>
      <c r="H57" s="8">
        <v>8</v>
      </c>
      <c r="I57" s="37">
        <v>5</v>
      </c>
      <c r="J57" s="37">
        <v>3</v>
      </c>
      <c r="K57" s="9">
        <v>305.55</v>
      </c>
      <c r="L57" s="10">
        <v>208.93</v>
      </c>
      <c r="M57" s="10">
        <v>96.62</v>
      </c>
      <c r="N57" s="39">
        <v>14666400</v>
      </c>
      <c r="O57" s="39">
        <v>6179854.6100000003</v>
      </c>
      <c r="P57" s="11">
        <v>6789236.3099999996</v>
      </c>
      <c r="Q57" s="11">
        <v>1697309.08</v>
      </c>
      <c r="R57" s="12"/>
    </row>
    <row r="58" spans="1:18" ht="28.5" customHeight="1" x14ac:dyDescent="0.25">
      <c r="A58" s="50" t="s">
        <v>53</v>
      </c>
      <c r="B58" s="51"/>
      <c r="C58" s="22" t="s">
        <v>23</v>
      </c>
      <c r="D58" s="22" t="s">
        <v>23</v>
      </c>
      <c r="E58" s="22" t="s">
        <v>23</v>
      </c>
      <c r="F58" s="22" t="s">
        <v>23</v>
      </c>
      <c r="G58" s="43">
        <f>SUM(G59:G60)</f>
        <v>124</v>
      </c>
      <c r="H58" s="8">
        <f t="shared" ref="H58:M58" si="20">SUM(H59:H60)</f>
        <v>52</v>
      </c>
      <c r="I58" s="8">
        <f t="shared" si="20"/>
        <v>42</v>
      </c>
      <c r="J58" s="8">
        <f t="shared" si="20"/>
        <v>10</v>
      </c>
      <c r="K58" s="9">
        <f t="shared" si="20"/>
        <v>2443.96</v>
      </c>
      <c r="L58" s="9">
        <f t="shared" si="20"/>
        <v>1836.6</v>
      </c>
      <c r="M58" s="9">
        <f t="shared" si="20"/>
        <v>607.36</v>
      </c>
      <c r="N58" s="39">
        <v>117310080</v>
      </c>
      <c r="O58" s="39">
        <v>49429937.700000003</v>
      </c>
      <c r="P58" s="11">
        <v>33940071.149999999</v>
      </c>
      <c r="Q58" s="11">
        <v>33940071.149999999</v>
      </c>
      <c r="R58" s="28"/>
    </row>
    <row r="59" spans="1:18" ht="28.5" customHeight="1" x14ac:dyDescent="0.25">
      <c r="A59" s="7" t="s">
        <v>98</v>
      </c>
      <c r="B59" s="17" t="s">
        <v>99</v>
      </c>
      <c r="C59" s="7">
        <v>59</v>
      </c>
      <c r="D59" s="19">
        <v>41257</v>
      </c>
      <c r="E59" s="20" t="s">
        <v>31</v>
      </c>
      <c r="F59" s="36" t="s">
        <v>71</v>
      </c>
      <c r="G59" s="43">
        <v>92</v>
      </c>
      <c r="H59" s="8">
        <v>40</v>
      </c>
      <c r="I59" s="8">
        <v>33</v>
      </c>
      <c r="J59" s="8">
        <v>7</v>
      </c>
      <c r="K59" s="9">
        <f>SUM(L59:M59)</f>
        <v>1727.7199999999998</v>
      </c>
      <c r="L59" s="9">
        <v>1310.3699999999999</v>
      </c>
      <c r="M59" s="9">
        <v>417.35</v>
      </c>
      <c r="N59" s="39">
        <v>82930559.999999985</v>
      </c>
      <c r="O59" s="39">
        <v>34943735.560000002</v>
      </c>
      <c r="P59" s="11">
        <v>23993412.219999999</v>
      </c>
      <c r="Q59" s="11">
        <v>23993412.219999999</v>
      </c>
      <c r="R59" s="12"/>
    </row>
    <row r="60" spans="1:18" ht="28.5" customHeight="1" x14ac:dyDescent="0.25">
      <c r="A60" s="7" t="s">
        <v>100</v>
      </c>
      <c r="B60" s="17" t="s">
        <v>101</v>
      </c>
      <c r="C60" s="18">
        <v>3330</v>
      </c>
      <c r="D60" s="19">
        <v>42720</v>
      </c>
      <c r="E60" s="20" t="s">
        <v>31</v>
      </c>
      <c r="F60" s="36" t="s">
        <v>71</v>
      </c>
      <c r="G60" s="8">
        <v>32</v>
      </c>
      <c r="H60" s="8">
        <v>12</v>
      </c>
      <c r="I60" s="8">
        <v>9</v>
      </c>
      <c r="J60" s="8">
        <v>3</v>
      </c>
      <c r="K60" s="10">
        <v>716.24</v>
      </c>
      <c r="L60" s="10">
        <v>526.23</v>
      </c>
      <c r="M60" s="10">
        <v>190.01</v>
      </c>
      <c r="N60" s="39">
        <v>34379520</v>
      </c>
      <c r="O60" s="39">
        <v>14486202.140000001</v>
      </c>
      <c r="P60" s="11">
        <v>9946658.9299999997</v>
      </c>
      <c r="Q60" s="11">
        <v>9946658.9299999997</v>
      </c>
      <c r="R60" s="12"/>
    </row>
    <row r="61" spans="1:18" ht="28.5" customHeight="1" x14ac:dyDescent="0.25">
      <c r="A61" s="50" t="s">
        <v>102</v>
      </c>
      <c r="B61" s="51"/>
      <c r="C61" s="22" t="s">
        <v>23</v>
      </c>
      <c r="D61" s="22" t="s">
        <v>23</v>
      </c>
      <c r="E61" s="22" t="s">
        <v>23</v>
      </c>
      <c r="F61" s="22" t="s">
        <v>23</v>
      </c>
      <c r="G61" s="8">
        <f>G62+G63+G64</f>
        <v>27</v>
      </c>
      <c r="H61" s="8">
        <f t="shared" ref="H61:M61" si="21">H62+H63+H64</f>
        <v>9</v>
      </c>
      <c r="I61" s="8">
        <f t="shared" si="21"/>
        <v>2</v>
      </c>
      <c r="J61" s="8">
        <f t="shared" si="21"/>
        <v>7</v>
      </c>
      <c r="K61" s="10">
        <f t="shared" si="21"/>
        <v>286.17</v>
      </c>
      <c r="L61" s="10">
        <f t="shared" si="21"/>
        <v>63.86</v>
      </c>
      <c r="M61" s="10">
        <f t="shared" si="21"/>
        <v>222.31</v>
      </c>
      <c r="N61" s="39">
        <v>0</v>
      </c>
      <c r="O61" s="39">
        <v>0</v>
      </c>
      <c r="P61" s="39">
        <v>0</v>
      </c>
      <c r="Q61" s="39">
        <v>0</v>
      </c>
      <c r="R61" s="53" t="s">
        <v>385</v>
      </c>
    </row>
    <row r="62" spans="1:18" ht="28.5" customHeight="1" x14ac:dyDescent="0.25">
      <c r="A62" s="7" t="s">
        <v>103</v>
      </c>
      <c r="B62" s="17" t="s">
        <v>99</v>
      </c>
      <c r="C62" s="7">
        <v>59</v>
      </c>
      <c r="D62" s="19">
        <v>41257</v>
      </c>
      <c r="E62" s="20" t="s">
        <v>31</v>
      </c>
      <c r="F62" s="36" t="s">
        <v>71</v>
      </c>
      <c r="G62" s="8">
        <v>9</v>
      </c>
      <c r="H62" s="8">
        <v>3</v>
      </c>
      <c r="I62" s="8">
        <v>2</v>
      </c>
      <c r="J62" s="8">
        <v>1</v>
      </c>
      <c r="K62" s="10">
        <v>107.85</v>
      </c>
      <c r="L62" s="10">
        <v>63.86</v>
      </c>
      <c r="M62" s="10">
        <v>43.99</v>
      </c>
      <c r="N62" s="39">
        <v>0</v>
      </c>
      <c r="O62" s="39">
        <v>0</v>
      </c>
      <c r="P62" s="11">
        <v>0</v>
      </c>
      <c r="Q62" s="39">
        <v>0</v>
      </c>
      <c r="R62" s="54"/>
    </row>
    <row r="63" spans="1:18" ht="28.5" customHeight="1" x14ac:dyDescent="0.25">
      <c r="A63" s="34" t="s">
        <v>104</v>
      </c>
      <c r="B63" s="23" t="s">
        <v>89</v>
      </c>
      <c r="C63" s="35" t="s">
        <v>90</v>
      </c>
      <c r="D63" s="24">
        <v>41565</v>
      </c>
      <c r="E63" s="36" t="s">
        <v>31</v>
      </c>
      <c r="F63" s="36" t="s">
        <v>71</v>
      </c>
      <c r="G63" s="8">
        <v>16</v>
      </c>
      <c r="H63" s="8">
        <v>5</v>
      </c>
      <c r="I63" s="8">
        <v>0</v>
      </c>
      <c r="J63" s="8">
        <v>5</v>
      </c>
      <c r="K63" s="10">
        <v>157.26</v>
      </c>
      <c r="L63" s="10">
        <v>0</v>
      </c>
      <c r="M63" s="10">
        <v>157.26</v>
      </c>
      <c r="N63" s="39">
        <v>0</v>
      </c>
      <c r="O63" s="39">
        <v>0</v>
      </c>
      <c r="P63" s="11">
        <v>0</v>
      </c>
      <c r="Q63" s="39">
        <v>0</v>
      </c>
      <c r="R63" s="54"/>
    </row>
    <row r="64" spans="1:18" ht="28.5" customHeight="1" x14ac:dyDescent="0.25">
      <c r="A64" s="34" t="s">
        <v>105</v>
      </c>
      <c r="B64" s="23" t="s">
        <v>106</v>
      </c>
      <c r="C64" s="22">
        <v>31</v>
      </c>
      <c r="D64" s="24">
        <v>41876</v>
      </c>
      <c r="E64" s="36" t="s">
        <v>31</v>
      </c>
      <c r="F64" s="36" t="s">
        <v>71</v>
      </c>
      <c r="G64" s="37">
        <v>2</v>
      </c>
      <c r="H64" s="37">
        <v>1</v>
      </c>
      <c r="I64" s="37">
        <v>0</v>
      </c>
      <c r="J64" s="37">
        <v>1</v>
      </c>
      <c r="K64" s="38">
        <v>21.06</v>
      </c>
      <c r="L64" s="38">
        <v>0</v>
      </c>
      <c r="M64" s="38">
        <v>21.06</v>
      </c>
      <c r="N64" s="11">
        <v>0</v>
      </c>
      <c r="O64" s="11">
        <v>0</v>
      </c>
      <c r="P64" s="11">
        <v>0</v>
      </c>
      <c r="Q64" s="11">
        <v>0</v>
      </c>
      <c r="R64" s="55"/>
    </row>
    <row r="65" spans="1:18" ht="28.5" customHeight="1" x14ac:dyDescent="0.25">
      <c r="A65" s="52" t="s">
        <v>109</v>
      </c>
      <c r="B65" s="52"/>
      <c r="C65" s="29" t="s">
        <v>23</v>
      </c>
      <c r="D65" s="24" t="s">
        <v>23</v>
      </c>
      <c r="E65" s="36" t="s">
        <v>23</v>
      </c>
      <c r="F65" s="36" t="s">
        <v>23</v>
      </c>
      <c r="G65" s="37">
        <f t="shared" ref="G65:Q65" si="22">G66+G69+G74+G77+G79+G82+G88</f>
        <v>367</v>
      </c>
      <c r="H65" s="37">
        <f t="shared" si="22"/>
        <v>152</v>
      </c>
      <c r="I65" s="37">
        <f t="shared" si="22"/>
        <v>92</v>
      </c>
      <c r="J65" s="37">
        <f t="shared" si="22"/>
        <v>60</v>
      </c>
      <c r="K65" s="38">
        <f t="shared" si="22"/>
        <v>5202.99</v>
      </c>
      <c r="L65" s="38">
        <f t="shared" si="22"/>
        <v>3308.75</v>
      </c>
      <c r="M65" s="38">
        <f t="shared" si="22"/>
        <v>1894.2400000000002</v>
      </c>
      <c r="N65" s="39">
        <f t="shared" si="22"/>
        <v>239390271.35600001</v>
      </c>
      <c r="O65" s="39">
        <f t="shared" si="22"/>
        <v>122221768.59</v>
      </c>
      <c r="P65" s="39">
        <f t="shared" si="22"/>
        <v>99300056.969999999</v>
      </c>
      <c r="Q65" s="39">
        <f t="shared" si="22"/>
        <v>17868445.799999997</v>
      </c>
      <c r="R65" s="44"/>
    </row>
    <row r="66" spans="1:18" ht="28.5" customHeight="1" x14ac:dyDescent="0.25">
      <c r="A66" s="50" t="s">
        <v>68</v>
      </c>
      <c r="B66" s="51"/>
      <c r="C66" s="22" t="s">
        <v>23</v>
      </c>
      <c r="D66" s="22" t="s">
        <v>23</v>
      </c>
      <c r="E66" s="22" t="s">
        <v>23</v>
      </c>
      <c r="F66" s="22" t="s">
        <v>23</v>
      </c>
      <c r="G66" s="43">
        <v>13</v>
      </c>
      <c r="H66" s="8">
        <v>6</v>
      </c>
      <c r="I66" s="8">
        <v>2</v>
      </c>
      <c r="J66" s="8">
        <v>4</v>
      </c>
      <c r="K66" s="9">
        <v>183.66</v>
      </c>
      <c r="L66" s="9">
        <v>65.84</v>
      </c>
      <c r="M66" s="9">
        <v>117.82</v>
      </c>
      <c r="N66" s="39">
        <v>7833613.25</v>
      </c>
      <c r="O66" s="39">
        <v>4314298.13</v>
      </c>
      <c r="P66" s="11">
        <v>3343349.36</v>
      </c>
      <c r="Q66" s="11">
        <v>175965.76</v>
      </c>
      <c r="R66" s="44"/>
    </row>
    <row r="67" spans="1:18" ht="28.5" customHeight="1" x14ac:dyDescent="0.25">
      <c r="A67" s="7" t="s">
        <v>116</v>
      </c>
      <c r="B67" s="17" t="s">
        <v>110</v>
      </c>
      <c r="C67" s="7">
        <v>1</v>
      </c>
      <c r="D67" s="19">
        <v>41690</v>
      </c>
      <c r="E67" s="20" t="s">
        <v>71</v>
      </c>
      <c r="F67" s="36" t="s">
        <v>107</v>
      </c>
      <c r="G67" s="43">
        <v>8</v>
      </c>
      <c r="H67" s="8">
        <v>4</v>
      </c>
      <c r="I67" s="8">
        <v>0</v>
      </c>
      <c r="J67" s="8">
        <v>4</v>
      </c>
      <c r="K67" s="9">
        <v>117.82</v>
      </c>
      <c r="L67" s="9">
        <v>0</v>
      </c>
      <c r="M67" s="9">
        <v>117.82</v>
      </c>
      <c r="N67" s="39">
        <v>5025352.9000000004</v>
      </c>
      <c r="O67" s="39">
        <v>2767671.82</v>
      </c>
      <c r="P67" s="11">
        <v>2144797.0299999998</v>
      </c>
      <c r="Q67" s="11">
        <v>112884.05</v>
      </c>
      <c r="R67" s="44"/>
    </row>
    <row r="68" spans="1:18" ht="28.5" customHeight="1" x14ac:dyDescent="0.25">
      <c r="A68" s="7" t="s">
        <v>118</v>
      </c>
      <c r="B68" s="17" t="s">
        <v>111</v>
      </c>
      <c r="C68" s="18">
        <v>3</v>
      </c>
      <c r="D68" s="19">
        <v>41690</v>
      </c>
      <c r="E68" s="20" t="s">
        <v>71</v>
      </c>
      <c r="F68" s="36" t="s">
        <v>107</v>
      </c>
      <c r="G68" s="8">
        <v>5</v>
      </c>
      <c r="H68" s="8">
        <v>2</v>
      </c>
      <c r="I68" s="8">
        <v>2</v>
      </c>
      <c r="J68" s="8">
        <v>0</v>
      </c>
      <c r="K68" s="10">
        <v>65.84</v>
      </c>
      <c r="L68" s="10">
        <v>65.84</v>
      </c>
      <c r="M68" s="10">
        <v>0</v>
      </c>
      <c r="N68" s="39">
        <v>2808260.35</v>
      </c>
      <c r="O68" s="39">
        <v>1546626.31</v>
      </c>
      <c r="P68" s="11">
        <v>1198552.33</v>
      </c>
      <c r="Q68" s="11">
        <v>63081.71</v>
      </c>
      <c r="R68" s="44"/>
    </row>
    <row r="69" spans="1:18" ht="28.5" customHeight="1" x14ac:dyDescent="0.25">
      <c r="A69" s="50" t="s">
        <v>74</v>
      </c>
      <c r="B69" s="51"/>
      <c r="C69" s="22" t="s">
        <v>23</v>
      </c>
      <c r="D69" s="22" t="s">
        <v>23</v>
      </c>
      <c r="E69" s="22" t="s">
        <v>23</v>
      </c>
      <c r="F69" s="22" t="s">
        <v>23</v>
      </c>
      <c r="G69" s="43">
        <v>42</v>
      </c>
      <c r="H69" s="8">
        <v>27</v>
      </c>
      <c r="I69" s="8">
        <v>13</v>
      </c>
      <c r="J69" s="8">
        <v>14</v>
      </c>
      <c r="K69" s="9">
        <v>721</v>
      </c>
      <c r="L69" s="9">
        <v>414.1</v>
      </c>
      <c r="M69" s="9">
        <v>306.89999999999998</v>
      </c>
      <c r="N69" s="39">
        <v>30752668.799999997</v>
      </c>
      <c r="O69" s="39">
        <v>16936779.649999999</v>
      </c>
      <c r="P69" s="11">
        <v>13125094.689999999</v>
      </c>
      <c r="Q69" s="11">
        <v>690794.46</v>
      </c>
      <c r="R69" s="44"/>
    </row>
    <row r="70" spans="1:18" ht="28.5" customHeight="1" x14ac:dyDescent="0.25">
      <c r="A70" s="7" t="s">
        <v>122</v>
      </c>
      <c r="B70" s="17" t="s">
        <v>112</v>
      </c>
      <c r="C70" s="7">
        <v>5</v>
      </c>
      <c r="D70" s="19">
        <v>41110</v>
      </c>
      <c r="E70" s="20" t="s">
        <v>71</v>
      </c>
      <c r="F70" s="36" t="s">
        <v>107</v>
      </c>
      <c r="G70" s="43">
        <v>14</v>
      </c>
      <c r="H70" s="8">
        <v>10</v>
      </c>
      <c r="I70" s="8">
        <v>6</v>
      </c>
      <c r="J70" s="8">
        <v>4</v>
      </c>
      <c r="K70" s="9">
        <v>258.8</v>
      </c>
      <c r="L70" s="9">
        <v>154.5</v>
      </c>
      <c r="M70" s="9">
        <v>104.30000000000001</v>
      </c>
      <c r="N70" s="39">
        <v>11038544.640000001</v>
      </c>
      <c r="O70" s="39">
        <v>6079387.75</v>
      </c>
      <c r="P70" s="11">
        <v>4711199.04</v>
      </c>
      <c r="Q70" s="11">
        <v>247957.85</v>
      </c>
      <c r="R70" s="44"/>
    </row>
    <row r="71" spans="1:18" ht="28.5" customHeight="1" x14ac:dyDescent="0.25">
      <c r="A71" s="7" t="s">
        <v>125</v>
      </c>
      <c r="B71" s="17" t="s">
        <v>113</v>
      </c>
      <c r="C71" s="18">
        <v>22</v>
      </c>
      <c r="D71" s="19">
        <v>41085</v>
      </c>
      <c r="E71" s="20" t="s">
        <v>71</v>
      </c>
      <c r="F71" s="36" t="s">
        <v>107</v>
      </c>
      <c r="G71" s="8">
        <v>5</v>
      </c>
      <c r="H71" s="8">
        <v>4</v>
      </c>
      <c r="I71" s="8">
        <v>0</v>
      </c>
      <c r="J71" s="8">
        <v>4</v>
      </c>
      <c r="K71" s="10">
        <v>92.6</v>
      </c>
      <c r="L71" s="10">
        <v>0</v>
      </c>
      <c r="M71" s="10">
        <v>92.6</v>
      </c>
      <c r="N71" s="39">
        <v>3949649.28</v>
      </c>
      <c r="O71" s="39">
        <v>2175236.89</v>
      </c>
      <c r="P71" s="11">
        <v>1685691.77</v>
      </c>
      <c r="Q71" s="11">
        <v>88720.62</v>
      </c>
      <c r="R71" s="44"/>
    </row>
    <row r="72" spans="1:18" ht="28.5" customHeight="1" x14ac:dyDescent="0.25">
      <c r="A72" s="7" t="s">
        <v>127</v>
      </c>
      <c r="B72" s="17" t="s">
        <v>114</v>
      </c>
      <c r="C72" s="7">
        <v>20</v>
      </c>
      <c r="D72" s="19">
        <v>41085</v>
      </c>
      <c r="E72" s="20" t="s">
        <v>71</v>
      </c>
      <c r="F72" s="36" t="s">
        <v>107</v>
      </c>
      <c r="G72" s="43">
        <v>15</v>
      </c>
      <c r="H72" s="8">
        <v>6</v>
      </c>
      <c r="I72" s="8">
        <v>5</v>
      </c>
      <c r="J72" s="8">
        <v>1</v>
      </c>
      <c r="K72" s="9">
        <v>217</v>
      </c>
      <c r="L72" s="9">
        <v>193.6</v>
      </c>
      <c r="M72" s="9">
        <v>23.4</v>
      </c>
      <c r="N72" s="39">
        <v>9255657.5999999996</v>
      </c>
      <c r="O72" s="39">
        <v>5097477.37</v>
      </c>
      <c r="P72" s="11">
        <v>3950271.22</v>
      </c>
      <c r="Q72" s="11">
        <v>207909.01</v>
      </c>
      <c r="R72" s="44"/>
    </row>
    <row r="73" spans="1:18" ht="28.5" customHeight="1" x14ac:dyDescent="0.25">
      <c r="A73" s="7" t="s">
        <v>129</v>
      </c>
      <c r="B73" s="17" t="s">
        <v>115</v>
      </c>
      <c r="C73" s="18">
        <v>21</v>
      </c>
      <c r="D73" s="19">
        <v>41085</v>
      </c>
      <c r="E73" s="20" t="s">
        <v>71</v>
      </c>
      <c r="F73" s="36" t="s">
        <v>107</v>
      </c>
      <c r="G73" s="8">
        <v>8</v>
      </c>
      <c r="H73" s="8">
        <v>7</v>
      </c>
      <c r="I73" s="8">
        <v>2</v>
      </c>
      <c r="J73" s="8">
        <v>5</v>
      </c>
      <c r="K73" s="10">
        <v>152.6</v>
      </c>
      <c r="L73" s="10">
        <v>66</v>
      </c>
      <c r="M73" s="10">
        <v>86.6</v>
      </c>
      <c r="N73" s="39">
        <v>6508817.2799999993</v>
      </c>
      <c r="O73" s="39">
        <v>3584677.64</v>
      </c>
      <c r="P73" s="11">
        <v>2777932.66</v>
      </c>
      <c r="Q73" s="11">
        <v>146206.98000000001</v>
      </c>
      <c r="R73" s="44"/>
    </row>
    <row r="74" spans="1:18" ht="28.5" customHeight="1" x14ac:dyDescent="0.25">
      <c r="A74" s="50" t="s">
        <v>37</v>
      </c>
      <c r="B74" s="51"/>
      <c r="C74" s="22" t="s">
        <v>23</v>
      </c>
      <c r="D74" s="22" t="s">
        <v>23</v>
      </c>
      <c r="E74" s="22" t="s">
        <v>23</v>
      </c>
      <c r="F74" s="22" t="s">
        <v>23</v>
      </c>
      <c r="G74" s="43">
        <v>15</v>
      </c>
      <c r="H74" s="8">
        <v>5</v>
      </c>
      <c r="I74" s="8">
        <v>3</v>
      </c>
      <c r="J74" s="8">
        <v>2</v>
      </c>
      <c r="K74" s="9">
        <v>201.7</v>
      </c>
      <c r="L74" s="9">
        <v>109.69999999999999</v>
      </c>
      <c r="M74" s="9">
        <v>92</v>
      </c>
      <c r="N74" s="39">
        <v>8603069.7599999998</v>
      </c>
      <c r="O74" s="39">
        <v>4738069.9800000004</v>
      </c>
      <c r="P74" s="11">
        <v>3671749.79</v>
      </c>
      <c r="Q74" s="11">
        <v>193249.99</v>
      </c>
      <c r="R74" s="44"/>
    </row>
    <row r="75" spans="1:18" ht="28.5" customHeight="1" x14ac:dyDescent="0.25">
      <c r="A75" s="7" t="s">
        <v>132</v>
      </c>
      <c r="B75" s="17" t="s">
        <v>396</v>
      </c>
      <c r="C75" s="7" t="s">
        <v>117</v>
      </c>
      <c r="D75" s="19">
        <v>42734</v>
      </c>
      <c r="E75" s="20" t="s">
        <v>71</v>
      </c>
      <c r="F75" s="36" t="s">
        <v>107</v>
      </c>
      <c r="G75" s="43">
        <v>11</v>
      </c>
      <c r="H75" s="8">
        <v>4</v>
      </c>
      <c r="I75" s="8">
        <v>2</v>
      </c>
      <c r="J75" s="8">
        <v>2</v>
      </c>
      <c r="K75" s="9">
        <v>152.69999999999999</v>
      </c>
      <c r="L75" s="9">
        <v>66.7</v>
      </c>
      <c r="M75" s="9">
        <v>86</v>
      </c>
      <c r="N75" s="39">
        <v>6513082.5599999996</v>
      </c>
      <c r="O75" s="39">
        <v>3587026.703110687</v>
      </c>
      <c r="P75" s="11">
        <v>2779753.06</v>
      </c>
      <c r="Q75" s="11">
        <v>146302.79284446593</v>
      </c>
      <c r="R75" s="44"/>
    </row>
    <row r="76" spans="1:18" ht="28.5" customHeight="1" x14ac:dyDescent="0.25">
      <c r="A76" s="7" t="s">
        <v>135</v>
      </c>
      <c r="B76" s="17" t="s">
        <v>119</v>
      </c>
      <c r="C76" s="18" t="s">
        <v>120</v>
      </c>
      <c r="D76" s="19">
        <v>41565</v>
      </c>
      <c r="E76" s="20" t="s">
        <v>71</v>
      </c>
      <c r="F76" s="36" t="s">
        <v>107</v>
      </c>
      <c r="G76" s="8">
        <v>4</v>
      </c>
      <c r="H76" s="8">
        <v>1</v>
      </c>
      <c r="I76" s="8">
        <v>0</v>
      </c>
      <c r="J76" s="8">
        <v>1</v>
      </c>
      <c r="K76" s="10">
        <v>49</v>
      </c>
      <c r="L76" s="10">
        <v>0</v>
      </c>
      <c r="M76" s="10">
        <v>49</v>
      </c>
      <c r="N76" s="39">
        <v>2089987.2</v>
      </c>
      <c r="O76" s="39">
        <v>1151043.28</v>
      </c>
      <c r="P76" s="11">
        <v>891996.73</v>
      </c>
      <c r="Q76" s="11">
        <v>46947.19613214687</v>
      </c>
      <c r="R76" s="44"/>
    </row>
    <row r="77" spans="1:18" ht="28.5" customHeight="1" x14ac:dyDescent="0.25">
      <c r="A77" s="50" t="s">
        <v>121</v>
      </c>
      <c r="B77" s="51"/>
      <c r="C77" s="22" t="s">
        <v>23</v>
      </c>
      <c r="D77" s="22" t="s">
        <v>23</v>
      </c>
      <c r="E77" s="22" t="s">
        <v>23</v>
      </c>
      <c r="F77" s="22" t="s">
        <v>23</v>
      </c>
      <c r="G77" s="43">
        <f>G78</f>
        <v>16</v>
      </c>
      <c r="H77" s="43">
        <f t="shared" ref="H77:Q77" si="23">H78</f>
        <v>8</v>
      </c>
      <c r="I77" s="43">
        <f t="shared" si="23"/>
        <v>4</v>
      </c>
      <c r="J77" s="43">
        <f t="shared" si="23"/>
        <v>4</v>
      </c>
      <c r="K77" s="9">
        <f t="shared" si="23"/>
        <v>188.42</v>
      </c>
      <c r="L77" s="9">
        <f t="shared" si="23"/>
        <v>93.52</v>
      </c>
      <c r="M77" s="9">
        <f t="shared" si="23"/>
        <v>94.899999999999991</v>
      </c>
      <c r="N77" s="39">
        <f t="shared" si="23"/>
        <v>8036640.5700000003</v>
      </c>
      <c r="O77" s="39">
        <f t="shared" si="23"/>
        <v>4426113.76</v>
      </c>
      <c r="P77" s="39">
        <f t="shared" si="23"/>
        <v>3430000.47</v>
      </c>
      <c r="Q77" s="39">
        <f t="shared" si="23"/>
        <v>180526.34</v>
      </c>
      <c r="R77" s="44"/>
    </row>
    <row r="78" spans="1:18" ht="28.5" customHeight="1" x14ac:dyDescent="0.25">
      <c r="A78" s="7" t="s">
        <v>137</v>
      </c>
      <c r="B78" s="17" t="s">
        <v>123</v>
      </c>
      <c r="C78" s="7" t="s">
        <v>124</v>
      </c>
      <c r="D78" s="19">
        <v>41582</v>
      </c>
      <c r="E78" s="20" t="s">
        <v>71</v>
      </c>
      <c r="F78" s="36" t="s">
        <v>107</v>
      </c>
      <c r="G78" s="43">
        <v>16</v>
      </c>
      <c r="H78" s="8">
        <v>8</v>
      </c>
      <c r="I78" s="8">
        <v>4</v>
      </c>
      <c r="J78" s="8">
        <v>4</v>
      </c>
      <c r="K78" s="9">
        <v>188.42</v>
      </c>
      <c r="L78" s="9">
        <v>93.52</v>
      </c>
      <c r="M78" s="9">
        <v>94.899999999999991</v>
      </c>
      <c r="N78" s="39">
        <v>8036640.5700000003</v>
      </c>
      <c r="O78" s="39">
        <v>4426113.76</v>
      </c>
      <c r="P78" s="11">
        <v>3430000.47</v>
      </c>
      <c r="Q78" s="11">
        <v>180526.34</v>
      </c>
      <c r="R78" s="44"/>
    </row>
    <row r="79" spans="1:18" ht="28.5" customHeight="1" x14ac:dyDescent="0.25">
      <c r="A79" s="50" t="s">
        <v>43</v>
      </c>
      <c r="B79" s="51"/>
      <c r="C79" s="22" t="s">
        <v>23</v>
      </c>
      <c r="D79" s="22" t="s">
        <v>23</v>
      </c>
      <c r="E79" s="22" t="s">
        <v>23</v>
      </c>
      <c r="F79" s="22" t="s">
        <v>23</v>
      </c>
      <c r="G79" s="43">
        <v>72</v>
      </c>
      <c r="H79" s="8">
        <v>26</v>
      </c>
      <c r="I79" s="8">
        <v>9</v>
      </c>
      <c r="J79" s="8">
        <v>17</v>
      </c>
      <c r="K79" s="9">
        <v>641.42000000000007</v>
      </c>
      <c r="L79" s="9">
        <v>237.19</v>
      </c>
      <c r="M79" s="9">
        <v>404.23</v>
      </c>
      <c r="N79" s="39">
        <v>27358358.976000004</v>
      </c>
      <c r="O79" s="39">
        <v>15067391.41</v>
      </c>
      <c r="P79" s="11">
        <v>11676419.189999999</v>
      </c>
      <c r="Q79" s="11">
        <v>614548.38</v>
      </c>
      <c r="R79" s="44"/>
    </row>
    <row r="80" spans="1:18" ht="28.5" customHeight="1" x14ac:dyDescent="0.25">
      <c r="A80" s="7" t="s">
        <v>139</v>
      </c>
      <c r="B80" s="17" t="s">
        <v>128</v>
      </c>
      <c r="C80" s="18">
        <v>69</v>
      </c>
      <c r="D80" s="19">
        <v>41027</v>
      </c>
      <c r="E80" s="20" t="s">
        <v>71</v>
      </c>
      <c r="F80" s="36" t="s">
        <v>107</v>
      </c>
      <c r="G80" s="8">
        <v>54</v>
      </c>
      <c r="H80" s="8">
        <v>18</v>
      </c>
      <c r="I80" s="8">
        <v>4</v>
      </c>
      <c r="J80" s="8">
        <v>14</v>
      </c>
      <c r="K80" s="10">
        <v>371.41</v>
      </c>
      <c r="L80" s="10">
        <v>80.180000000000007</v>
      </c>
      <c r="M80" s="10">
        <v>291.23</v>
      </c>
      <c r="N80" s="39">
        <v>15841676.460000001</v>
      </c>
      <c r="O80" s="39">
        <v>8724673.1400000006</v>
      </c>
      <c r="P80" s="11">
        <v>6761153.1500000004</v>
      </c>
      <c r="Q80" s="11">
        <v>355850.17</v>
      </c>
      <c r="R80" s="44"/>
    </row>
    <row r="81" spans="1:18" ht="28.5" customHeight="1" x14ac:dyDescent="0.25">
      <c r="A81" s="7" t="s">
        <v>146</v>
      </c>
      <c r="B81" s="17" t="s">
        <v>126</v>
      </c>
      <c r="C81" s="7">
        <v>71</v>
      </c>
      <c r="D81" s="19">
        <v>41027</v>
      </c>
      <c r="E81" s="20" t="s">
        <v>71</v>
      </c>
      <c r="F81" s="36" t="s">
        <v>107</v>
      </c>
      <c r="G81" s="43">
        <v>18</v>
      </c>
      <c r="H81" s="8">
        <v>8</v>
      </c>
      <c r="I81" s="8">
        <v>5</v>
      </c>
      <c r="J81" s="8">
        <v>3</v>
      </c>
      <c r="K81" s="9">
        <v>270.01</v>
      </c>
      <c r="L81" s="9">
        <v>157.01</v>
      </c>
      <c r="M81" s="9">
        <v>113</v>
      </c>
      <c r="N81" s="39">
        <v>11516682.52</v>
      </c>
      <c r="O81" s="39">
        <v>6342718.2699999996</v>
      </c>
      <c r="P81" s="11">
        <v>4915266.04</v>
      </c>
      <c r="Q81" s="11">
        <v>258698.21</v>
      </c>
      <c r="R81" s="44"/>
    </row>
    <row r="82" spans="1:18" ht="28.5" customHeight="1" x14ac:dyDescent="0.25">
      <c r="A82" s="50" t="s">
        <v>81</v>
      </c>
      <c r="B82" s="51"/>
      <c r="C82" s="22" t="s">
        <v>23</v>
      </c>
      <c r="D82" s="22" t="s">
        <v>23</v>
      </c>
      <c r="E82" s="22" t="s">
        <v>23</v>
      </c>
      <c r="F82" s="22" t="s">
        <v>23</v>
      </c>
      <c r="G82" s="43">
        <f>G83+G84+G85+G86+G87</f>
        <v>109</v>
      </c>
      <c r="H82" s="43">
        <f t="shared" ref="H82:Q82" si="24">H83+H84+H85+H86+H87</f>
        <v>36</v>
      </c>
      <c r="I82" s="43">
        <f t="shared" si="24"/>
        <v>22</v>
      </c>
      <c r="J82" s="43">
        <f t="shared" si="24"/>
        <v>14</v>
      </c>
      <c r="K82" s="9">
        <f t="shared" si="24"/>
        <v>1369.3899999999999</v>
      </c>
      <c r="L82" s="9">
        <f t="shared" si="24"/>
        <v>707.4</v>
      </c>
      <c r="M82" s="9">
        <f t="shared" si="24"/>
        <v>661.99</v>
      </c>
      <c r="N82" s="39">
        <f t="shared" si="24"/>
        <v>65730720</v>
      </c>
      <c r="O82" s="39">
        <f t="shared" si="24"/>
        <v>32167901.09</v>
      </c>
      <c r="P82" s="39">
        <f t="shared" si="24"/>
        <v>26850255.130000003</v>
      </c>
      <c r="Q82" s="39">
        <f t="shared" si="24"/>
        <v>6712563.7799999993</v>
      </c>
      <c r="R82" s="44"/>
    </row>
    <row r="83" spans="1:18" ht="28.5" customHeight="1" x14ac:dyDescent="0.25">
      <c r="A83" s="7" t="s">
        <v>147</v>
      </c>
      <c r="B83" s="17" t="s">
        <v>130</v>
      </c>
      <c r="C83" s="7" t="s">
        <v>131</v>
      </c>
      <c r="D83" s="19">
        <v>41234</v>
      </c>
      <c r="E83" s="20" t="s">
        <v>71</v>
      </c>
      <c r="F83" s="36" t="s">
        <v>107</v>
      </c>
      <c r="G83" s="43">
        <v>25</v>
      </c>
      <c r="H83" s="8">
        <v>10</v>
      </c>
      <c r="I83" s="8">
        <v>8</v>
      </c>
      <c r="J83" s="8">
        <v>2</v>
      </c>
      <c r="K83" s="9">
        <v>258.08</v>
      </c>
      <c r="L83" s="9">
        <v>190.69</v>
      </c>
      <c r="M83" s="9">
        <v>67.39</v>
      </c>
      <c r="N83" s="39">
        <v>12387840</v>
      </c>
      <c r="O83" s="39">
        <v>6062474.4699999997</v>
      </c>
      <c r="P83" s="11">
        <v>5060292.42</v>
      </c>
      <c r="Q83" s="11">
        <v>1265073.1100000001</v>
      </c>
      <c r="R83" s="44"/>
    </row>
    <row r="84" spans="1:18" ht="28.5" customHeight="1" x14ac:dyDescent="0.25">
      <c r="A84" s="7" t="s">
        <v>150</v>
      </c>
      <c r="B84" s="17" t="s">
        <v>133</v>
      </c>
      <c r="C84" s="18" t="s">
        <v>134</v>
      </c>
      <c r="D84" s="19">
        <v>41099</v>
      </c>
      <c r="E84" s="20" t="s">
        <v>71</v>
      </c>
      <c r="F84" s="36" t="s">
        <v>107</v>
      </c>
      <c r="G84" s="8">
        <v>19</v>
      </c>
      <c r="H84" s="8">
        <v>4</v>
      </c>
      <c r="I84" s="8">
        <v>3</v>
      </c>
      <c r="J84" s="8">
        <v>1</v>
      </c>
      <c r="K84" s="10">
        <v>199.33</v>
      </c>
      <c r="L84" s="10">
        <v>149.29</v>
      </c>
      <c r="M84" s="10">
        <v>50.04</v>
      </c>
      <c r="N84" s="39">
        <v>9567840</v>
      </c>
      <c r="O84" s="39">
        <v>4682397.07</v>
      </c>
      <c r="P84" s="11">
        <v>3908354.34</v>
      </c>
      <c r="Q84" s="11">
        <v>977088.59</v>
      </c>
      <c r="R84" s="44"/>
    </row>
    <row r="85" spans="1:18" ht="28.5" customHeight="1" x14ac:dyDescent="0.25">
      <c r="A85" s="7" t="s">
        <v>152</v>
      </c>
      <c r="B85" s="17" t="s">
        <v>397</v>
      </c>
      <c r="C85" s="7" t="s">
        <v>136</v>
      </c>
      <c r="D85" s="19">
        <v>41713</v>
      </c>
      <c r="E85" s="20" t="s">
        <v>71</v>
      </c>
      <c r="F85" s="36" t="s">
        <v>107</v>
      </c>
      <c r="G85" s="43">
        <v>30</v>
      </c>
      <c r="H85" s="8">
        <v>9</v>
      </c>
      <c r="I85" s="8">
        <v>3</v>
      </c>
      <c r="J85" s="8">
        <v>6</v>
      </c>
      <c r="K85" s="9">
        <v>416.04</v>
      </c>
      <c r="L85" s="9">
        <v>152.65</v>
      </c>
      <c r="M85" s="9">
        <v>263.39</v>
      </c>
      <c r="N85" s="39">
        <v>19969920</v>
      </c>
      <c r="O85" s="39">
        <v>9773062.1400000006</v>
      </c>
      <c r="P85" s="11">
        <v>8157486.2999999998</v>
      </c>
      <c r="Q85" s="11">
        <v>2039371.56</v>
      </c>
      <c r="R85" s="44"/>
    </row>
    <row r="86" spans="1:18" ht="28.5" customHeight="1" x14ac:dyDescent="0.25">
      <c r="A86" s="7" t="s">
        <v>154</v>
      </c>
      <c r="B86" s="17" t="s">
        <v>346</v>
      </c>
      <c r="C86" s="18" t="s">
        <v>138</v>
      </c>
      <c r="D86" s="19">
        <v>41250</v>
      </c>
      <c r="E86" s="20" t="s">
        <v>71</v>
      </c>
      <c r="F86" s="36" t="s">
        <v>107</v>
      </c>
      <c r="G86" s="8">
        <v>14</v>
      </c>
      <c r="H86" s="8">
        <v>7</v>
      </c>
      <c r="I86" s="8">
        <v>6</v>
      </c>
      <c r="J86" s="8">
        <v>1</v>
      </c>
      <c r="K86" s="10">
        <v>217.04</v>
      </c>
      <c r="L86" s="10">
        <v>162.94</v>
      </c>
      <c r="M86" s="10">
        <v>54.1</v>
      </c>
      <c r="N86" s="39">
        <v>10417920</v>
      </c>
      <c r="O86" s="39">
        <v>5098417</v>
      </c>
      <c r="P86" s="11">
        <v>4255602.4000000004</v>
      </c>
      <c r="Q86" s="11">
        <v>1063900.6000000001</v>
      </c>
      <c r="R86" s="44"/>
    </row>
    <row r="87" spans="1:18" ht="28.5" customHeight="1" x14ac:dyDescent="0.25">
      <c r="A87" s="7" t="s">
        <v>156</v>
      </c>
      <c r="B87" s="17" t="s">
        <v>347</v>
      </c>
      <c r="C87" s="18" t="s">
        <v>140</v>
      </c>
      <c r="D87" s="19">
        <v>41215</v>
      </c>
      <c r="E87" s="20" t="s">
        <v>71</v>
      </c>
      <c r="F87" s="36" t="s">
        <v>107</v>
      </c>
      <c r="G87" s="8">
        <v>21</v>
      </c>
      <c r="H87" s="8">
        <v>6</v>
      </c>
      <c r="I87" s="8">
        <v>2</v>
      </c>
      <c r="J87" s="8">
        <v>4</v>
      </c>
      <c r="K87" s="10">
        <v>278.89999999999998</v>
      </c>
      <c r="L87" s="10">
        <v>51.83</v>
      </c>
      <c r="M87" s="10">
        <v>227.07</v>
      </c>
      <c r="N87" s="39">
        <v>13387200</v>
      </c>
      <c r="O87" s="39">
        <v>6551550.4100000001</v>
      </c>
      <c r="P87" s="11">
        <v>5468519.6699999999</v>
      </c>
      <c r="Q87" s="11">
        <v>1367129.92</v>
      </c>
      <c r="R87" s="44"/>
    </row>
    <row r="88" spans="1:18" ht="28.5" customHeight="1" x14ac:dyDescent="0.25">
      <c r="A88" s="50" t="s">
        <v>141</v>
      </c>
      <c r="B88" s="51"/>
      <c r="C88" s="22" t="s">
        <v>23</v>
      </c>
      <c r="D88" s="22" t="s">
        <v>23</v>
      </c>
      <c r="E88" s="22" t="s">
        <v>23</v>
      </c>
      <c r="F88" s="22" t="s">
        <v>23</v>
      </c>
      <c r="G88" s="43">
        <f>G89+G90+G91+G92+G93</f>
        <v>100</v>
      </c>
      <c r="H88" s="43">
        <f t="shared" ref="H88:Q88" si="25">H89+H90+H91+H92+H93</f>
        <v>44</v>
      </c>
      <c r="I88" s="43">
        <f t="shared" si="25"/>
        <v>39</v>
      </c>
      <c r="J88" s="43">
        <f t="shared" si="25"/>
        <v>5</v>
      </c>
      <c r="K88" s="9">
        <f t="shared" si="25"/>
        <v>1897.3999999999999</v>
      </c>
      <c r="L88" s="9">
        <f t="shared" si="25"/>
        <v>1681</v>
      </c>
      <c r="M88" s="9">
        <f t="shared" si="25"/>
        <v>216.4</v>
      </c>
      <c r="N88" s="39">
        <f t="shared" si="25"/>
        <v>91075200</v>
      </c>
      <c r="O88" s="39">
        <f t="shared" si="25"/>
        <v>44571214.57</v>
      </c>
      <c r="P88" s="39">
        <f t="shared" si="25"/>
        <v>37203188.340000004</v>
      </c>
      <c r="Q88" s="39">
        <f t="shared" si="25"/>
        <v>9300797.0899999999</v>
      </c>
      <c r="R88" s="44"/>
    </row>
    <row r="89" spans="1:18" ht="28.5" customHeight="1" x14ac:dyDescent="0.25">
      <c r="A89" s="7" t="s">
        <v>158</v>
      </c>
      <c r="B89" s="17" t="s">
        <v>364</v>
      </c>
      <c r="C89" s="7" t="s">
        <v>93</v>
      </c>
      <c r="D89" s="19">
        <v>42635</v>
      </c>
      <c r="E89" s="20" t="s">
        <v>71</v>
      </c>
      <c r="F89" s="36" t="s">
        <v>107</v>
      </c>
      <c r="G89" s="43">
        <v>15</v>
      </c>
      <c r="H89" s="8">
        <v>8</v>
      </c>
      <c r="I89" s="8">
        <v>8</v>
      </c>
      <c r="J89" s="8">
        <v>0</v>
      </c>
      <c r="K89" s="9">
        <v>361.6</v>
      </c>
      <c r="L89" s="9">
        <v>361.6</v>
      </c>
      <c r="M89" s="9">
        <v>0</v>
      </c>
      <c r="N89" s="39">
        <v>17356800</v>
      </c>
      <c r="O89" s="39">
        <v>8494229.5700000003</v>
      </c>
      <c r="P89" s="11">
        <v>7090056.3399999999</v>
      </c>
      <c r="Q89" s="11">
        <v>1772514.09</v>
      </c>
      <c r="R89" s="44"/>
    </row>
    <row r="90" spans="1:18" ht="28.5" customHeight="1" x14ac:dyDescent="0.25">
      <c r="A90" s="7" t="s">
        <v>160</v>
      </c>
      <c r="B90" s="17" t="s">
        <v>144</v>
      </c>
      <c r="C90" s="18" t="s">
        <v>93</v>
      </c>
      <c r="D90" s="19">
        <v>42635</v>
      </c>
      <c r="E90" s="20" t="s">
        <v>71</v>
      </c>
      <c r="F90" s="36" t="s">
        <v>107</v>
      </c>
      <c r="G90" s="8">
        <v>23</v>
      </c>
      <c r="H90" s="8">
        <v>8</v>
      </c>
      <c r="I90" s="8">
        <v>6</v>
      </c>
      <c r="J90" s="8">
        <v>2</v>
      </c>
      <c r="K90" s="10">
        <v>390.9</v>
      </c>
      <c r="L90" s="10">
        <v>292.5</v>
      </c>
      <c r="M90" s="10">
        <v>98.4</v>
      </c>
      <c r="N90" s="39">
        <v>18763200</v>
      </c>
      <c r="O90" s="39">
        <v>9182506.4700000007</v>
      </c>
      <c r="P90" s="11">
        <v>7664554.8200000003</v>
      </c>
      <c r="Q90" s="11">
        <v>1916138.71</v>
      </c>
      <c r="R90" s="44"/>
    </row>
    <row r="91" spans="1:18" ht="28.5" customHeight="1" x14ac:dyDescent="0.25">
      <c r="A91" s="7" t="s">
        <v>163</v>
      </c>
      <c r="B91" s="17" t="s">
        <v>365</v>
      </c>
      <c r="C91" s="7" t="s">
        <v>93</v>
      </c>
      <c r="D91" s="19">
        <v>42635</v>
      </c>
      <c r="E91" s="20" t="s">
        <v>71</v>
      </c>
      <c r="F91" s="36" t="s">
        <v>107</v>
      </c>
      <c r="G91" s="43">
        <v>17</v>
      </c>
      <c r="H91" s="8">
        <v>8</v>
      </c>
      <c r="I91" s="8">
        <v>8</v>
      </c>
      <c r="J91" s="8">
        <v>0</v>
      </c>
      <c r="K91" s="9">
        <v>389.3</v>
      </c>
      <c r="L91" s="9">
        <v>389.3</v>
      </c>
      <c r="M91" s="9">
        <v>0</v>
      </c>
      <c r="N91" s="39">
        <v>18686400</v>
      </c>
      <c r="O91" s="39">
        <v>9144921.3800000008</v>
      </c>
      <c r="P91" s="11">
        <v>7633182.9000000004</v>
      </c>
      <c r="Q91" s="11">
        <v>1908295.72</v>
      </c>
      <c r="R91" s="44"/>
    </row>
    <row r="92" spans="1:18" ht="28.5" customHeight="1" x14ac:dyDescent="0.25">
      <c r="A92" s="7" t="s">
        <v>166</v>
      </c>
      <c r="B92" s="17" t="s">
        <v>359</v>
      </c>
      <c r="C92" s="18" t="s">
        <v>93</v>
      </c>
      <c r="D92" s="19">
        <v>42635</v>
      </c>
      <c r="E92" s="20" t="s">
        <v>71</v>
      </c>
      <c r="F92" s="36" t="s">
        <v>107</v>
      </c>
      <c r="G92" s="8">
        <v>29</v>
      </c>
      <c r="H92" s="8">
        <v>12</v>
      </c>
      <c r="I92" s="8">
        <v>11</v>
      </c>
      <c r="J92" s="8">
        <v>1</v>
      </c>
      <c r="K92" s="10">
        <v>393.8</v>
      </c>
      <c r="L92" s="10">
        <v>369.3</v>
      </c>
      <c r="M92" s="10">
        <v>24.5</v>
      </c>
      <c r="N92" s="39">
        <v>18902400</v>
      </c>
      <c r="O92" s="39">
        <v>9250629.4399999995</v>
      </c>
      <c r="P92" s="11">
        <v>7721416.4500000002</v>
      </c>
      <c r="Q92" s="11">
        <v>1930354.11</v>
      </c>
      <c r="R92" s="44"/>
    </row>
    <row r="93" spans="1:18" ht="28.5" customHeight="1" x14ac:dyDescent="0.25">
      <c r="A93" s="7" t="s">
        <v>169</v>
      </c>
      <c r="B93" s="17" t="s">
        <v>358</v>
      </c>
      <c r="C93" s="18" t="s">
        <v>93</v>
      </c>
      <c r="D93" s="19">
        <v>42635</v>
      </c>
      <c r="E93" s="20" t="s">
        <v>71</v>
      </c>
      <c r="F93" s="36" t="s">
        <v>107</v>
      </c>
      <c r="G93" s="8">
        <v>16</v>
      </c>
      <c r="H93" s="8">
        <v>8</v>
      </c>
      <c r="I93" s="8">
        <v>6</v>
      </c>
      <c r="J93" s="8">
        <v>2</v>
      </c>
      <c r="K93" s="10">
        <v>361.8</v>
      </c>
      <c r="L93" s="10">
        <v>268.3</v>
      </c>
      <c r="M93" s="10">
        <v>93.5</v>
      </c>
      <c r="N93" s="39">
        <v>17366400</v>
      </c>
      <c r="O93" s="39">
        <v>8498927.7100000009</v>
      </c>
      <c r="P93" s="11">
        <v>7093977.8300000001</v>
      </c>
      <c r="Q93" s="11">
        <v>1773494.46</v>
      </c>
      <c r="R93" s="44"/>
    </row>
    <row r="94" spans="1:18" ht="28.5" customHeight="1" x14ac:dyDescent="0.25">
      <c r="A94" s="52" t="s">
        <v>148</v>
      </c>
      <c r="B94" s="49"/>
      <c r="C94" s="22" t="s">
        <v>23</v>
      </c>
      <c r="D94" s="22" t="s">
        <v>23</v>
      </c>
      <c r="E94" s="7" t="s">
        <v>23</v>
      </c>
      <c r="F94" s="7" t="s">
        <v>23</v>
      </c>
      <c r="G94" s="8">
        <f t="shared" ref="G94:Q94" si="26">SUM(G96,G97,G98,G99,G100,G102,G103,G104,G105,G106,G107,G108,G109,G110,G112,G113,G115,G116,G117,G118,G120,G121,G122,G123,G124,G125,G129,G130,G131,G127,G128)</f>
        <v>569</v>
      </c>
      <c r="H94" s="8">
        <f t="shared" si="26"/>
        <v>259</v>
      </c>
      <c r="I94" s="8">
        <f t="shared" si="26"/>
        <v>139</v>
      </c>
      <c r="J94" s="8">
        <f t="shared" si="26"/>
        <v>120</v>
      </c>
      <c r="K94" s="10">
        <f t="shared" si="26"/>
        <v>9394.9100000000017</v>
      </c>
      <c r="L94" s="10">
        <f t="shared" si="26"/>
        <v>5281.7699999999995</v>
      </c>
      <c r="M94" s="10">
        <f t="shared" si="26"/>
        <v>4113.1400000000003</v>
      </c>
      <c r="N94" s="39">
        <f t="shared" si="26"/>
        <v>425647008.07800007</v>
      </c>
      <c r="O94" s="39">
        <f t="shared" si="26"/>
        <v>297978924.13</v>
      </c>
      <c r="P94" s="39">
        <f t="shared" si="26"/>
        <v>96003607.969999984</v>
      </c>
      <c r="Q94" s="39">
        <f t="shared" si="26"/>
        <v>31664475.980000004</v>
      </c>
      <c r="R94" s="12"/>
    </row>
    <row r="95" spans="1:18" ht="28.5" customHeight="1" x14ac:dyDescent="0.25">
      <c r="A95" s="49" t="s">
        <v>149</v>
      </c>
      <c r="B95" s="49"/>
      <c r="C95" s="22" t="s">
        <v>23</v>
      </c>
      <c r="D95" s="22" t="s">
        <v>23</v>
      </c>
      <c r="E95" s="22" t="s">
        <v>23</v>
      </c>
      <c r="F95" s="7" t="s">
        <v>23</v>
      </c>
      <c r="G95" s="37">
        <f>G96+G97+G98+G99+G100</f>
        <v>42</v>
      </c>
      <c r="H95" s="37">
        <f t="shared" ref="H95:Q95" si="27">H96+H97+H98+H99+H100</f>
        <v>25</v>
      </c>
      <c r="I95" s="37">
        <f t="shared" si="27"/>
        <v>11</v>
      </c>
      <c r="J95" s="37">
        <f t="shared" si="27"/>
        <v>14</v>
      </c>
      <c r="K95" s="38">
        <f t="shared" si="27"/>
        <v>882.98000000000013</v>
      </c>
      <c r="L95" s="38">
        <f t="shared" si="27"/>
        <v>356.51</v>
      </c>
      <c r="M95" s="38">
        <f t="shared" si="27"/>
        <v>526.47</v>
      </c>
      <c r="N95" s="39">
        <f t="shared" si="27"/>
        <v>37661569.338</v>
      </c>
      <c r="O95" s="39">
        <f t="shared" si="27"/>
        <v>28005529.640000001</v>
      </c>
      <c r="P95" s="39">
        <f t="shared" si="27"/>
        <v>9173237.7200000007</v>
      </c>
      <c r="Q95" s="39">
        <f t="shared" si="27"/>
        <v>482801.97999999992</v>
      </c>
      <c r="R95" s="12"/>
    </row>
    <row r="96" spans="1:18" ht="28.5" customHeight="1" x14ac:dyDescent="0.25">
      <c r="A96" s="22" t="s">
        <v>172</v>
      </c>
      <c r="B96" s="23" t="s">
        <v>151</v>
      </c>
      <c r="C96" s="29">
        <v>154</v>
      </c>
      <c r="D96" s="24">
        <v>42444</v>
      </c>
      <c r="E96" s="36" t="s">
        <v>107</v>
      </c>
      <c r="F96" s="36" t="s">
        <v>108</v>
      </c>
      <c r="G96" s="37">
        <v>5</v>
      </c>
      <c r="H96" s="37">
        <v>5</v>
      </c>
      <c r="I96" s="37">
        <v>1</v>
      </c>
      <c r="J96" s="37">
        <v>4</v>
      </c>
      <c r="K96" s="38">
        <v>267.07</v>
      </c>
      <c r="L96" s="38">
        <v>49</v>
      </c>
      <c r="M96" s="38">
        <v>218.07</v>
      </c>
      <c r="N96" s="39">
        <v>11391283.289999999</v>
      </c>
      <c r="O96" s="39">
        <v>8470675.2100000009</v>
      </c>
      <c r="P96" s="11">
        <v>2774577.68</v>
      </c>
      <c r="Q96" s="11">
        <v>146030.39999999999</v>
      </c>
      <c r="R96" s="12"/>
    </row>
    <row r="97" spans="1:18" ht="28.5" customHeight="1" x14ac:dyDescent="0.25">
      <c r="A97" s="22" t="s">
        <v>175</v>
      </c>
      <c r="B97" s="23" t="s">
        <v>153</v>
      </c>
      <c r="C97" s="29">
        <v>217</v>
      </c>
      <c r="D97" s="24">
        <v>42486</v>
      </c>
      <c r="E97" s="36" t="s">
        <v>107</v>
      </c>
      <c r="F97" s="36" t="s">
        <v>108</v>
      </c>
      <c r="G97" s="37">
        <v>18</v>
      </c>
      <c r="H97" s="37">
        <v>8</v>
      </c>
      <c r="I97" s="37">
        <v>4</v>
      </c>
      <c r="J97" s="37">
        <v>4</v>
      </c>
      <c r="K97" s="38">
        <v>211.31</v>
      </c>
      <c r="L97" s="38">
        <v>102.21</v>
      </c>
      <c r="M97" s="38">
        <v>109.10000000000001</v>
      </c>
      <c r="N97" s="39">
        <v>9012963.1679999996</v>
      </c>
      <c r="O97" s="39">
        <v>6702131.9500000002</v>
      </c>
      <c r="P97" s="11">
        <v>2195289.66</v>
      </c>
      <c r="Q97" s="11">
        <v>115541.56</v>
      </c>
      <c r="R97" s="12"/>
    </row>
    <row r="98" spans="1:18" ht="28.5" customHeight="1" x14ac:dyDescent="0.25">
      <c r="A98" s="22" t="s">
        <v>178</v>
      </c>
      <c r="B98" s="23" t="s">
        <v>155</v>
      </c>
      <c r="C98" s="29">
        <v>97</v>
      </c>
      <c r="D98" s="24">
        <v>42416</v>
      </c>
      <c r="E98" s="36" t="s">
        <v>107</v>
      </c>
      <c r="F98" s="36" t="s">
        <v>108</v>
      </c>
      <c r="G98" s="37">
        <v>11</v>
      </c>
      <c r="H98" s="37">
        <v>6</v>
      </c>
      <c r="I98" s="37">
        <v>6</v>
      </c>
      <c r="J98" s="37">
        <v>0</v>
      </c>
      <c r="K98" s="38">
        <v>205.3</v>
      </c>
      <c r="L98" s="38">
        <v>205.3</v>
      </c>
      <c r="M98" s="38">
        <v>0</v>
      </c>
      <c r="N98" s="39">
        <v>8756619.8399999999</v>
      </c>
      <c r="O98" s="39">
        <v>6511512.4199999999</v>
      </c>
      <c r="P98" s="11">
        <v>2132852.0499999998</v>
      </c>
      <c r="Q98" s="11">
        <v>112255.37</v>
      </c>
      <c r="R98" s="12"/>
    </row>
    <row r="99" spans="1:18" ht="28.5" customHeight="1" x14ac:dyDescent="0.25">
      <c r="A99" s="22" t="s">
        <v>181</v>
      </c>
      <c r="B99" s="23" t="s">
        <v>157</v>
      </c>
      <c r="C99" s="22">
        <v>356</v>
      </c>
      <c r="D99" s="24">
        <v>42508</v>
      </c>
      <c r="E99" s="36" t="s">
        <v>107</v>
      </c>
      <c r="F99" s="36" t="s">
        <v>108</v>
      </c>
      <c r="G99" s="37">
        <v>6</v>
      </c>
      <c r="H99" s="37">
        <v>4</v>
      </c>
      <c r="I99" s="37">
        <v>0</v>
      </c>
      <c r="J99" s="37">
        <v>4</v>
      </c>
      <c r="K99" s="38">
        <v>88.2</v>
      </c>
      <c r="L99" s="38">
        <v>0</v>
      </c>
      <c r="M99" s="38">
        <v>88.2</v>
      </c>
      <c r="N99" s="39">
        <v>3761976.9600000004</v>
      </c>
      <c r="O99" s="39">
        <v>2797444.69</v>
      </c>
      <c r="P99" s="11">
        <v>916305.65</v>
      </c>
      <c r="Q99" s="11">
        <v>48226.61</v>
      </c>
      <c r="R99" s="12"/>
    </row>
    <row r="100" spans="1:18" ht="28.5" customHeight="1" x14ac:dyDescent="0.25">
      <c r="A100" s="22" t="s">
        <v>183</v>
      </c>
      <c r="B100" s="23" t="s">
        <v>159</v>
      </c>
      <c r="C100" s="22">
        <v>357</v>
      </c>
      <c r="D100" s="24">
        <v>42508</v>
      </c>
      <c r="E100" s="36" t="s">
        <v>107</v>
      </c>
      <c r="F100" s="36" t="s">
        <v>108</v>
      </c>
      <c r="G100" s="37">
        <v>2</v>
      </c>
      <c r="H100" s="37">
        <v>2</v>
      </c>
      <c r="I100" s="37">
        <v>0</v>
      </c>
      <c r="J100" s="37">
        <v>2</v>
      </c>
      <c r="K100" s="38">
        <v>111.1</v>
      </c>
      <c r="L100" s="38">
        <v>0</v>
      </c>
      <c r="M100" s="38">
        <v>111.1</v>
      </c>
      <c r="N100" s="39">
        <v>4738726.08</v>
      </c>
      <c r="O100" s="39">
        <v>3523765.37</v>
      </c>
      <c r="P100" s="11">
        <v>1154212.68</v>
      </c>
      <c r="Q100" s="11">
        <v>60748.04</v>
      </c>
      <c r="R100" s="12"/>
    </row>
    <row r="101" spans="1:18" ht="28.5" customHeight="1" x14ac:dyDescent="0.25">
      <c r="A101" s="49" t="s">
        <v>74</v>
      </c>
      <c r="B101" s="49"/>
      <c r="C101" s="22" t="s">
        <v>23</v>
      </c>
      <c r="D101" s="22" t="s">
        <v>23</v>
      </c>
      <c r="E101" s="22" t="s">
        <v>23</v>
      </c>
      <c r="F101" s="7" t="s">
        <v>23</v>
      </c>
      <c r="G101" s="37">
        <f>G102+G103+G104+G105+G106+G107+G108+G109+G110</f>
        <v>56</v>
      </c>
      <c r="H101" s="37">
        <f t="shared" ref="H101:Q101" si="28">H102+H103+H104+H105+H106+H107+H108+H109+H110</f>
        <v>25</v>
      </c>
      <c r="I101" s="37">
        <f t="shared" si="28"/>
        <v>11</v>
      </c>
      <c r="J101" s="37">
        <f t="shared" si="28"/>
        <v>14</v>
      </c>
      <c r="K101" s="38">
        <f t="shared" si="28"/>
        <v>1020.9</v>
      </c>
      <c r="L101" s="38">
        <f t="shared" si="28"/>
        <v>463</v>
      </c>
      <c r="M101" s="38">
        <f t="shared" si="28"/>
        <v>557.9</v>
      </c>
      <c r="N101" s="39">
        <f t="shared" si="28"/>
        <v>43544243.520000003</v>
      </c>
      <c r="O101" s="39">
        <f t="shared" si="28"/>
        <v>32379946.539999999</v>
      </c>
      <c r="P101" s="39">
        <f t="shared" si="28"/>
        <v>10606082.110000001</v>
      </c>
      <c r="Q101" s="39">
        <f t="shared" si="28"/>
        <v>558214.87</v>
      </c>
      <c r="R101" s="12"/>
    </row>
    <row r="102" spans="1:18" ht="28.5" customHeight="1" x14ac:dyDescent="0.25">
      <c r="A102" s="34" t="s">
        <v>185</v>
      </c>
      <c r="B102" s="23" t="s">
        <v>161</v>
      </c>
      <c r="C102" s="29" t="s">
        <v>162</v>
      </c>
      <c r="D102" s="24">
        <v>41085</v>
      </c>
      <c r="E102" s="36" t="s">
        <v>107</v>
      </c>
      <c r="F102" s="36" t="s">
        <v>108</v>
      </c>
      <c r="G102" s="37">
        <v>2</v>
      </c>
      <c r="H102" s="37">
        <v>2</v>
      </c>
      <c r="I102" s="37">
        <v>0</v>
      </c>
      <c r="J102" s="37">
        <v>2</v>
      </c>
      <c r="K102" s="38">
        <v>94.2</v>
      </c>
      <c r="L102" s="38">
        <v>0</v>
      </c>
      <c r="M102" s="38">
        <v>94.2</v>
      </c>
      <c r="N102" s="39">
        <v>4017893.7600000002</v>
      </c>
      <c r="O102" s="39">
        <v>2987747.05</v>
      </c>
      <c r="P102" s="11">
        <v>978639.37</v>
      </c>
      <c r="Q102" s="11">
        <v>51507.34</v>
      </c>
      <c r="R102" s="12"/>
    </row>
    <row r="103" spans="1:18" ht="28.5" customHeight="1" x14ac:dyDescent="0.25">
      <c r="A103" s="34" t="s">
        <v>186</v>
      </c>
      <c r="B103" s="23" t="s">
        <v>164</v>
      </c>
      <c r="C103" s="29" t="s">
        <v>165</v>
      </c>
      <c r="D103" s="24">
        <v>41085</v>
      </c>
      <c r="E103" s="36" t="s">
        <v>107</v>
      </c>
      <c r="F103" s="36" t="s">
        <v>108</v>
      </c>
      <c r="G103" s="37">
        <v>2</v>
      </c>
      <c r="H103" s="37">
        <v>1</v>
      </c>
      <c r="I103" s="37">
        <v>0</v>
      </c>
      <c r="J103" s="37">
        <v>1</v>
      </c>
      <c r="K103" s="38">
        <v>46.3</v>
      </c>
      <c r="L103" s="38">
        <v>0</v>
      </c>
      <c r="M103" s="38">
        <v>46.3</v>
      </c>
      <c r="N103" s="39">
        <v>1974824.64</v>
      </c>
      <c r="O103" s="39">
        <v>1468499.88</v>
      </c>
      <c r="P103" s="11">
        <v>481008.52</v>
      </c>
      <c r="Q103" s="11">
        <v>25316.240000000002</v>
      </c>
      <c r="R103" s="12"/>
    </row>
    <row r="104" spans="1:18" ht="28.5" customHeight="1" x14ac:dyDescent="0.25">
      <c r="A104" s="34" t="s">
        <v>187</v>
      </c>
      <c r="B104" s="23" t="s">
        <v>167</v>
      </c>
      <c r="C104" s="29" t="s">
        <v>168</v>
      </c>
      <c r="D104" s="24">
        <v>41085</v>
      </c>
      <c r="E104" s="36" t="s">
        <v>107</v>
      </c>
      <c r="F104" s="36" t="s">
        <v>108</v>
      </c>
      <c r="G104" s="37">
        <v>14</v>
      </c>
      <c r="H104" s="37">
        <v>4</v>
      </c>
      <c r="I104" s="37">
        <v>3</v>
      </c>
      <c r="J104" s="37">
        <v>1</v>
      </c>
      <c r="K104" s="38">
        <v>142.5</v>
      </c>
      <c r="L104" s="38">
        <v>107.1</v>
      </c>
      <c r="M104" s="38">
        <v>35.4</v>
      </c>
      <c r="N104" s="39">
        <v>6078024</v>
      </c>
      <c r="O104" s="39">
        <v>4519681.05</v>
      </c>
      <c r="P104" s="11">
        <v>1480425.8</v>
      </c>
      <c r="Q104" s="11">
        <v>77917.149999999994</v>
      </c>
      <c r="R104" s="12"/>
    </row>
    <row r="105" spans="1:18" ht="28.5" customHeight="1" x14ac:dyDescent="0.25">
      <c r="A105" s="34" t="s">
        <v>189</v>
      </c>
      <c r="B105" s="23" t="s">
        <v>170</v>
      </c>
      <c r="C105" s="29" t="s">
        <v>171</v>
      </c>
      <c r="D105" s="24">
        <v>41085</v>
      </c>
      <c r="E105" s="36" t="s">
        <v>107</v>
      </c>
      <c r="F105" s="36" t="s">
        <v>108</v>
      </c>
      <c r="G105" s="37">
        <v>4</v>
      </c>
      <c r="H105" s="37">
        <v>2</v>
      </c>
      <c r="I105" s="37">
        <v>1</v>
      </c>
      <c r="J105" s="37">
        <v>1</v>
      </c>
      <c r="K105" s="38">
        <v>109.1</v>
      </c>
      <c r="L105" s="38">
        <v>60.8</v>
      </c>
      <c r="M105" s="38">
        <v>48.3</v>
      </c>
      <c r="N105" s="39">
        <v>4653420.4799999995</v>
      </c>
      <c r="O105" s="39">
        <v>3460331.25</v>
      </c>
      <c r="P105" s="11">
        <v>1133434.77</v>
      </c>
      <c r="Q105" s="11">
        <v>59654.46</v>
      </c>
      <c r="R105" s="12"/>
    </row>
    <row r="106" spans="1:18" ht="28.5" customHeight="1" x14ac:dyDescent="0.25">
      <c r="A106" s="22" t="s">
        <v>191</v>
      </c>
      <c r="B106" s="23" t="s">
        <v>173</v>
      </c>
      <c r="C106" s="29" t="s">
        <v>174</v>
      </c>
      <c r="D106" s="24">
        <v>41085</v>
      </c>
      <c r="E106" s="36" t="s">
        <v>107</v>
      </c>
      <c r="F106" s="36" t="s">
        <v>108</v>
      </c>
      <c r="G106" s="37">
        <v>5</v>
      </c>
      <c r="H106" s="37">
        <v>4</v>
      </c>
      <c r="I106" s="37">
        <v>0</v>
      </c>
      <c r="J106" s="37">
        <v>4</v>
      </c>
      <c r="K106" s="38">
        <v>142.9</v>
      </c>
      <c r="L106" s="38">
        <v>0</v>
      </c>
      <c r="M106" s="38">
        <v>142.9</v>
      </c>
      <c r="N106" s="39">
        <v>6095085.1200000001</v>
      </c>
      <c r="O106" s="39">
        <v>4532367.87</v>
      </c>
      <c r="P106" s="11">
        <v>1484581.38</v>
      </c>
      <c r="Q106" s="11">
        <v>78135.87</v>
      </c>
      <c r="R106" s="12"/>
    </row>
    <row r="107" spans="1:18" ht="28.5" customHeight="1" x14ac:dyDescent="0.25">
      <c r="A107" s="34" t="s">
        <v>194</v>
      </c>
      <c r="B107" s="23" t="s">
        <v>176</v>
      </c>
      <c r="C107" s="35" t="s">
        <v>177</v>
      </c>
      <c r="D107" s="24">
        <v>41085</v>
      </c>
      <c r="E107" s="36" t="s">
        <v>107</v>
      </c>
      <c r="F107" s="36" t="s">
        <v>108</v>
      </c>
      <c r="G107" s="37">
        <v>5</v>
      </c>
      <c r="H107" s="37">
        <v>2</v>
      </c>
      <c r="I107" s="37">
        <v>1</v>
      </c>
      <c r="J107" s="37">
        <v>1</v>
      </c>
      <c r="K107" s="38">
        <v>100.9</v>
      </c>
      <c r="L107" s="38">
        <v>71.900000000000006</v>
      </c>
      <c r="M107" s="38">
        <v>29</v>
      </c>
      <c r="N107" s="39">
        <v>4303667.5199999996</v>
      </c>
      <c r="O107" s="39">
        <v>3200251.35</v>
      </c>
      <c r="P107" s="11">
        <v>1048245.36</v>
      </c>
      <c r="Q107" s="11">
        <v>55170.81</v>
      </c>
      <c r="R107" s="12"/>
    </row>
    <row r="108" spans="1:18" ht="28.5" customHeight="1" x14ac:dyDescent="0.25">
      <c r="A108" s="34" t="s">
        <v>197</v>
      </c>
      <c r="B108" s="23" t="s">
        <v>179</v>
      </c>
      <c r="C108" s="35" t="s">
        <v>180</v>
      </c>
      <c r="D108" s="24">
        <v>41085</v>
      </c>
      <c r="E108" s="36" t="s">
        <v>107</v>
      </c>
      <c r="F108" s="36" t="s">
        <v>108</v>
      </c>
      <c r="G108" s="37">
        <v>9</v>
      </c>
      <c r="H108" s="37">
        <v>4</v>
      </c>
      <c r="I108" s="37">
        <v>2</v>
      </c>
      <c r="J108" s="37">
        <v>2</v>
      </c>
      <c r="K108" s="38">
        <v>165.4</v>
      </c>
      <c r="L108" s="38">
        <v>77.8</v>
      </c>
      <c r="M108" s="38">
        <v>87.6</v>
      </c>
      <c r="N108" s="39">
        <v>7054773.1200000001</v>
      </c>
      <c r="O108" s="39">
        <v>5246001.72</v>
      </c>
      <c r="P108" s="11">
        <v>1718332.83</v>
      </c>
      <c r="Q108" s="11">
        <v>90438.57</v>
      </c>
      <c r="R108" s="12"/>
    </row>
    <row r="109" spans="1:18" ht="28.5" customHeight="1" x14ac:dyDescent="0.25">
      <c r="A109" s="34" t="s">
        <v>199</v>
      </c>
      <c r="B109" s="23" t="s">
        <v>366</v>
      </c>
      <c r="C109" s="35" t="s">
        <v>182</v>
      </c>
      <c r="D109" s="24">
        <v>41085</v>
      </c>
      <c r="E109" s="36" t="s">
        <v>107</v>
      </c>
      <c r="F109" s="36" t="s">
        <v>108</v>
      </c>
      <c r="G109" s="37">
        <v>11</v>
      </c>
      <c r="H109" s="37">
        <v>4</v>
      </c>
      <c r="I109" s="37">
        <v>3</v>
      </c>
      <c r="J109" s="37">
        <v>1</v>
      </c>
      <c r="K109" s="38">
        <v>177.7</v>
      </c>
      <c r="L109" s="38">
        <v>124.79999999999998</v>
      </c>
      <c r="M109" s="38">
        <v>52.9</v>
      </c>
      <c r="N109" s="39">
        <v>7579402.5599999996</v>
      </c>
      <c r="O109" s="39">
        <v>5636121.5599999996</v>
      </c>
      <c r="P109" s="11">
        <v>1846116.95</v>
      </c>
      <c r="Q109" s="11">
        <v>97164.05</v>
      </c>
      <c r="R109" s="12"/>
    </row>
    <row r="110" spans="1:18" ht="28.5" customHeight="1" x14ac:dyDescent="0.25">
      <c r="A110" s="34" t="s">
        <v>202</v>
      </c>
      <c r="B110" s="23" t="s">
        <v>367</v>
      </c>
      <c r="C110" s="35" t="s">
        <v>184</v>
      </c>
      <c r="D110" s="24">
        <v>41085</v>
      </c>
      <c r="E110" s="36" t="s">
        <v>107</v>
      </c>
      <c r="F110" s="36" t="s">
        <v>108</v>
      </c>
      <c r="G110" s="37">
        <v>4</v>
      </c>
      <c r="H110" s="37">
        <v>2</v>
      </c>
      <c r="I110" s="37">
        <v>1</v>
      </c>
      <c r="J110" s="37">
        <v>1</v>
      </c>
      <c r="K110" s="38">
        <v>41.9</v>
      </c>
      <c r="L110" s="38">
        <v>20.6</v>
      </c>
      <c r="M110" s="38">
        <v>21.3</v>
      </c>
      <c r="N110" s="39">
        <v>1787152.3199999998</v>
      </c>
      <c r="O110" s="39">
        <v>1328944.81</v>
      </c>
      <c r="P110" s="11">
        <v>435297.13</v>
      </c>
      <c r="Q110" s="11">
        <v>22910.38</v>
      </c>
      <c r="R110" s="12"/>
    </row>
    <row r="111" spans="1:18" ht="28.5" customHeight="1" x14ac:dyDescent="0.25">
      <c r="A111" s="49" t="s">
        <v>37</v>
      </c>
      <c r="B111" s="49"/>
      <c r="C111" s="22" t="s">
        <v>23</v>
      </c>
      <c r="D111" s="22" t="s">
        <v>23</v>
      </c>
      <c r="E111" s="22" t="s">
        <v>23</v>
      </c>
      <c r="F111" s="7" t="s">
        <v>23</v>
      </c>
      <c r="G111" s="37">
        <v>68</v>
      </c>
      <c r="H111" s="37">
        <v>41</v>
      </c>
      <c r="I111" s="37">
        <v>18</v>
      </c>
      <c r="J111" s="37">
        <v>23</v>
      </c>
      <c r="K111" s="38">
        <v>1639.6999999999998</v>
      </c>
      <c r="L111" s="38">
        <v>812.40000000000009</v>
      </c>
      <c r="M111" s="38">
        <v>827.3</v>
      </c>
      <c r="N111" s="39">
        <v>69937796.150000006</v>
      </c>
      <c r="O111" s="39">
        <v>52006463.280000001</v>
      </c>
      <c r="P111" s="39">
        <v>17034766.23</v>
      </c>
      <c r="Q111" s="39">
        <v>896566.64</v>
      </c>
      <c r="R111" s="12"/>
    </row>
    <row r="112" spans="1:18" ht="28.5" customHeight="1" x14ac:dyDescent="0.25">
      <c r="A112" s="34" t="s">
        <v>204</v>
      </c>
      <c r="B112" s="23" t="s">
        <v>386</v>
      </c>
      <c r="C112" s="29" t="s">
        <v>42</v>
      </c>
      <c r="D112" s="24">
        <v>42479</v>
      </c>
      <c r="E112" s="36" t="s">
        <v>107</v>
      </c>
      <c r="F112" s="36" t="s">
        <v>108</v>
      </c>
      <c r="G112" s="37">
        <v>26</v>
      </c>
      <c r="H112" s="37">
        <v>21</v>
      </c>
      <c r="I112" s="37">
        <v>9</v>
      </c>
      <c r="J112" s="37">
        <v>12</v>
      </c>
      <c r="K112" s="38">
        <v>735.9</v>
      </c>
      <c r="L112" s="38">
        <v>348.6</v>
      </c>
      <c r="M112" s="38">
        <v>387.3</v>
      </c>
      <c r="N112" s="39">
        <v>31388195.510000002</v>
      </c>
      <c r="O112" s="39">
        <v>23340584.449999999</v>
      </c>
      <c r="P112" s="11">
        <v>7645230.5099999998</v>
      </c>
      <c r="Q112" s="11">
        <v>402380.55</v>
      </c>
      <c r="R112" s="12"/>
    </row>
    <row r="113" spans="1:18" ht="28.5" customHeight="1" x14ac:dyDescent="0.25">
      <c r="A113" s="22" t="s">
        <v>207</v>
      </c>
      <c r="B113" s="23" t="s">
        <v>387</v>
      </c>
      <c r="C113" s="35" t="s">
        <v>42</v>
      </c>
      <c r="D113" s="24">
        <v>42479</v>
      </c>
      <c r="E113" s="36" t="s">
        <v>107</v>
      </c>
      <c r="F113" s="36" t="s">
        <v>108</v>
      </c>
      <c r="G113" s="37">
        <v>42</v>
      </c>
      <c r="H113" s="37">
        <v>20</v>
      </c>
      <c r="I113" s="37">
        <v>9</v>
      </c>
      <c r="J113" s="37">
        <v>11</v>
      </c>
      <c r="K113" s="38">
        <v>903.8</v>
      </c>
      <c r="L113" s="38">
        <v>463.8</v>
      </c>
      <c r="M113" s="38">
        <v>440</v>
      </c>
      <c r="N113" s="39">
        <v>38549600.640000001</v>
      </c>
      <c r="O113" s="39">
        <v>28665878.829999998</v>
      </c>
      <c r="P113" s="11">
        <v>9389535.7200000007</v>
      </c>
      <c r="Q113" s="11">
        <v>494186.09</v>
      </c>
      <c r="R113" s="12"/>
    </row>
    <row r="114" spans="1:18" ht="28.5" customHeight="1" x14ac:dyDescent="0.25">
      <c r="A114" s="49" t="s">
        <v>43</v>
      </c>
      <c r="B114" s="49"/>
      <c r="C114" s="22" t="s">
        <v>23</v>
      </c>
      <c r="D114" s="22" t="s">
        <v>23</v>
      </c>
      <c r="E114" s="22" t="s">
        <v>23</v>
      </c>
      <c r="F114" s="7" t="s">
        <v>23</v>
      </c>
      <c r="G114" s="37">
        <v>79</v>
      </c>
      <c r="H114" s="37">
        <v>37</v>
      </c>
      <c r="I114" s="37">
        <v>17</v>
      </c>
      <c r="J114" s="37">
        <v>20</v>
      </c>
      <c r="K114" s="38">
        <v>1189.49</v>
      </c>
      <c r="L114" s="38">
        <v>592.30999999999995</v>
      </c>
      <c r="M114" s="38">
        <v>597.18000000000006</v>
      </c>
      <c r="N114" s="39">
        <v>50735079.07</v>
      </c>
      <c r="O114" s="39">
        <v>37727125.700000003</v>
      </c>
      <c r="P114" s="39">
        <v>12357555.699999999</v>
      </c>
      <c r="Q114" s="39">
        <v>650397.67000000004</v>
      </c>
      <c r="R114" s="12"/>
    </row>
    <row r="115" spans="1:18" ht="28.5" customHeight="1" x14ac:dyDescent="0.25">
      <c r="A115" s="22" t="s">
        <v>210</v>
      </c>
      <c r="B115" s="23" t="s">
        <v>188</v>
      </c>
      <c r="C115" s="22">
        <v>63</v>
      </c>
      <c r="D115" s="24">
        <v>41027</v>
      </c>
      <c r="E115" s="36" t="s">
        <v>107</v>
      </c>
      <c r="F115" s="36" t="s">
        <v>108</v>
      </c>
      <c r="G115" s="37">
        <v>11</v>
      </c>
      <c r="H115" s="37">
        <v>6</v>
      </c>
      <c r="I115" s="37">
        <v>5</v>
      </c>
      <c r="J115" s="37">
        <v>1</v>
      </c>
      <c r="K115" s="38">
        <v>238.27</v>
      </c>
      <c r="L115" s="38">
        <v>203.32</v>
      </c>
      <c r="M115" s="38">
        <v>34.950000000000003</v>
      </c>
      <c r="N115" s="39">
        <v>10162882.66</v>
      </c>
      <c r="O115" s="39">
        <v>7557223.8899999997</v>
      </c>
      <c r="P115" s="11">
        <v>2475375.83</v>
      </c>
      <c r="Q115" s="11">
        <v>130282.94</v>
      </c>
      <c r="R115" s="12"/>
    </row>
    <row r="116" spans="1:18" ht="28.5" customHeight="1" x14ac:dyDescent="0.25">
      <c r="A116" s="22" t="s">
        <v>213</v>
      </c>
      <c r="B116" s="23" t="s">
        <v>190</v>
      </c>
      <c r="C116" s="22">
        <v>65</v>
      </c>
      <c r="D116" s="24">
        <v>41027</v>
      </c>
      <c r="E116" s="36" t="s">
        <v>107</v>
      </c>
      <c r="F116" s="36" t="s">
        <v>108</v>
      </c>
      <c r="G116" s="37">
        <v>16</v>
      </c>
      <c r="H116" s="37">
        <v>11</v>
      </c>
      <c r="I116" s="37">
        <v>11</v>
      </c>
      <c r="J116" s="37">
        <v>0</v>
      </c>
      <c r="K116" s="38">
        <v>343.49</v>
      </c>
      <c r="L116" s="38">
        <v>343.49</v>
      </c>
      <c r="M116" s="38">
        <v>0</v>
      </c>
      <c r="N116" s="39">
        <v>14650810.27</v>
      </c>
      <c r="O116" s="39">
        <v>10894492.939999999</v>
      </c>
      <c r="P116" s="11">
        <v>3568501.47</v>
      </c>
      <c r="Q116" s="11">
        <v>187815.86</v>
      </c>
      <c r="R116" s="12"/>
    </row>
    <row r="117" spans="1:18" ht="28.5" customHeight="1" x14ac:dyDescent="0.25">
      <c r="A117" s="34" t="s">
        <v>215</v>
      </c>
      <c r="B117" s="23" t="s">
        <v>192</v>
      </c>
      <c r="C117" s="35" t="s">
        <v>193</v>
      </c>
      <c r="D117" s="24">
        <v>41027</v>
      </c>
      <c r="E117" s="36" t="s">
        <v>107</v>
      </c>
      <c r="F117" s="36" t="s">
        <v>108</v>
      </c>
      <c r="G117" s="37">
        <v>4</v>
      </c>
      <c r="H117" s="37">
        <v>2</v>
      </c>
      <c r="I117" s="37">
        <v>1</v>
      </c>
      <c r="J117" s="37">
        <v>1</v>
      </c>
      <c r="K117" s="38">
        <v>91</v>
      </c>
      <c r="L117" s="38">
        <v>45.5</v>
      </c>
      <c r="M117" s="38">
        <v>45.5</v>
      </c>
      <c r="N117" s="39">
        <v>3881404.8</v>
      </c>
      <c r="O117" s="39">
        <v>2886252.46</v>
      </c>
      <c r="P117" s="11">
        <v>945394.72</v>
      </c>
      <c r="Q117" s="11">
        <v>49757.62</v>
      </c>
      <c r="R117" s="12"/>
    </row>
    <row r="118" spans="1:18" ht="28.5" customHeight="1" x14ac:dyDescent="0.25">
      <c r="A118" s="34" t="s">
        <v>348</v>
      </c>
      <c r="B118" s="23" t="s">
        <v>195</v>
      </c>
      <c r="C118" s="29">
        <v>72</v>
      </c>
      <c r="D118" s="24">
        <v>41027</v>
      </c>
      <c r="E118" s="36" t="s">
        <v>107</v>
      </c>
      <c r="F118" s="36" t="s">
        <v>108</v>
      </c>
      <c r="G118" s="37">
        <v>48</v>
      </c>
      <c r="H118" s="37">
        <v>18</v>
      </c>
      <c r="I118" s="37">
        <v>0</v>
      </c>
      <c r="J118" s="37">
        <v>18</v>
      </c>
      <c r="K118" s="38">
        <v>516.73</v>
      </c>
      <c r="L118" s="38">
        <v>0</v>
      </c>
      <c r="M118" s="38">
        <v>516.73</v>
      </c>
      <c r="N118" s="39">
        <v>22039981.34</v>
      </c>
      <c r="O118" s="39">
        <v>16389156.41</v>
      </c>
      <c r="P118" s="11">
        <v>5368283.68</v>
      </c>
      <c r="Q118" s="11">
        <v>282541.25</v>
      </c>
      <c r="R118" s="12"/>
    </row>
    <row r="119" spans="1:18" ht="28.5" customHeight="1" x14ac:dyDescent="0.25">
      <c r="A119" s="49" t="s">
        <v>196</v>
      </c>
      <c r="B119" s="49"/>
      <c r="C119" s="22" t="s">
        <v>23</v>
      </c>
      <c r="D119" s="22" t="s">
        <v>23</v>
      </c>
      <c r="E119" s="22" t="s">
        <v>23</v>
      </c>
      <c r="F119" s="7" t="s">
        <v>23</v>
      </c>
      <c r="G119" s="37">
        <f>G120+G121+G122+G123+G124+G125</f>
        <v>156</v>
      </c>
      <c r="H119" s="37">
        <f t="shared" ref="H119:Q119" si="29">H120+H121+H122+H123+H124+H125</f>
        <v>60</v>
      </c>
      <c r="I119" s="37">
        <f t="shared" si="29"/>
        <v>33</v>
      </c>
      <c r="J119" s="37">
        <f t="shared" si="29"/>
        <v>27</v>
      </c>
      <c r="K119" s="38">
        <f t="shared" si="29"/>
        <v>1817.3899999999999</v>
      </c>
      <c r="L119" s="38">
        <f t="shared" si="29"/>
        <v>1026.93</v>
      </c>
      <c r="M119" s="38">
        <f t="shared" si="29"/>
        <v>790.45999999999992</v>
      </c>
      <c r="N119" s="39">
        <f t="shared" si="29"/>
        <v>87234720</v>
      </c>
      <c r="O119" s="39">
        <f t="shared" si="29"/>
        <v>57642267.669999994</v>
      </c>
      <c r="P119" s="39">
        <f t="shared" si="29"/>
        <v>23673961.859999999</v>
      </c>
      <c r="Q119" s="39">
        <f t="shared" si="29"/>
        <v>5918490.4700000007</v>
      </c>
      <c r="R119" s="12"/>
    </row>
    <row r="120" spans="1:18" ht="28.5" customHeight="1" x14ac:dyDescent="0.25">
      <c r="A120" s="34" t="s">
        <v>217</v>
      </c>
      <c r="B120" s="23" t="s">
        <v>368</v>
      </c>
      <c r="C120" s="35" t="s">
        <v>198</v>
      </c>
      <c r="D120" s="24">
        <v>41479</v>
      </c>
      <c r="E120" s="36" t="s">
        <v>107</v>
      </c>
      <c r="F120" s="36" t="s">
        <v>108</v>
      </c>
      <c r="G120" s="37">
        <v>20</v>
      </c>
      <c r="H120" s="37">
        <v>9</v>
      </c>
      <c r="I120" s="37">
        <v>6</v>
      </c>
      <c r="J120" s="37">
        <v>3</v>
      </c>
      <c r="K120" s="38">
        <v>269.99</v>
      </c>
      <c r="L120" s="38">
        <v>177.75</v>
      </c>
      <c r="M120" s="38">
        <v>92.24</v>
      </c>
      <c r="N120" s="39">
        <v>12959520</v>
      </c>
      <c r="O120" s="39">
        <v>8563289.0299999993</v>
      </c>
      <c r="P120" s="11">
        <v>3516984.77</v>
      </c>
      <c r="Q120" s="11">
        <v>879246.2</v>
      </c>
      <c r="R120" s="12"/>
    </row>
    <row r="121" spans="1:18" ht="28.5" customHeight="1" x14ac:dyDescent="0.25">
      <c r="A121" s="34" t="s">
        <v>349</v>
      </c>
      <c r="B121" s="23" t="s">
        <v>200</v>
      </c>
      <c r="C121" s="35" t="s">
        <v>201</v>
      </c>
      <c r="D121" s="24">
        <v>41297</v>
      </c>
      <c r="E121" s="36" t="s">
        <v>107</v>
      </c>
      <c r="F121" s="36" t="s">
        <v>108</v>
      </c>
      <c r="G121" s="37">
        <v>45</v>
      </c>
      <c r="H121" s="37">
        <v>15</v>
      </c>
      <c r="I121" s="37">
        <v>5</v>
      </c>
      <c r="J121" s="37">
        <v>10</v>
      </c>
      <c r="K121" s="38">
        <v>405.37</v>
      </c>
      <c r="L121" s="38">
        <v>136.35</v>
      </c>
      <c r="M121" s="38">
        <v>269.02</v>
      </c>
      <c r="N121" s="39">
        <v>19457760</v>
      </c>
      <c r="O121" s="39">
        <v>12857144.609999999</v>
      </c>
      <c r="P121" s="11">
        <v>5280492.3099999996</v>
      </c>
      <c r="Q121" s="11">
        <v>1320123.08</v>
      </c>
      <c r="R121" s="12"/>
    </row>
    <row r="122" spans="1:18" ht="28.5" customHeight="1" x14ac:dyDescent="0.25">
      <c r="A122" s="34" t="s">
        <v>218</v>
      </c>
      <c r="B122" s="23" t="s">
        <v>369</v>
      </c>
      <c r="C122" s="35" t="s">
        <v>203</v>
      </c>
      <c r="D122" s="24">
        <v>41311</v>
      </c>
      <c r="E122" s="36" t="s">
        <v>107</v>
      </c>
      <c r="F122" s="36" t="s">
        <v>108</v>
      </c>
      <c r="G122" s="37">
        <v>6</v>
      </c>
      <c r="H122" s="37">
        <v>5</v>
      </c>
      <c r="I122" s="37">
        <v>4</v>
      </c>
      <c r="J122" s="37">
        <v>1</v>
      </c>
      <c r="K122" s="38">
        <v>143.94999999999999</v>
      </c>
      <c r="L122" s="38">
        <v>117.45</v>
      </c>
      <c r="M122" s="38">
        <v>26.5</v>
      </c>
      <c r="N122" s="39">
        <v>6909600</v>
      </c>
      <c r="O122" s="39">
        <v>4565670.79</v>
      </c>
      <c r="P122" s="11">
        <v>1875143.37</v>
      </c>
      <c r="Q122" s="11">
        <v>468785.84</v>
      </c>
      <c r="R122" s="12"/>
    </row>
    <row r="123" spans="1:18" ht="28.5" customHeight="1" x14ac:dyDescent="0.25">
      <c r="A123" s="22" t="s">
        <v>219</v>
      </c>
      <c r="B123" s="23" t="s">
        <v>205</v>
      </c>
      <c r="C123" s="35" t="s">
        <v>206</v>
      </c>
      <c r="D123" s="24">
        <v>41374</v>
      </c>
      <c r="E123" s="36" t="s">
        <v>107</v>
      </c>
      <c r="F123" s="36" t="s">
        <v>108</v>
      </c>
      <c r="G123" s="37">
        <v>37</v>
      </c>
      <c r="H123" s="37">
        <v>12</v>
      </c>
      <c r="I123" s="37">
        <v>2</v>
      </c>
      <c r="J123" s="37">
        <v>10</v>
      </c>
      <c r="K123" s="38">
        <v>372.58</v>
      </c>
      <c r="L123" s="38">
        <v>59.18</v>
      </c>
      <c r="M123" s="38">
        <v>313.39999999999998</v>
      </c>
      <c r="N123" s="39">
        <v>17883840</v>
      </c>
      <c r="O123" s="39">
        <v>11817142.210000001</v>
      </c>
      <c r="P123" s="11">
        <v>4853358.2300000004</v>
      </c>
      <c r="Q123" s="11">
        <v>1213339.56</v>
      </c>
      <c r="R123" s="12"/>
    </row>
    <row r="124" spans="1:18" ht="28.5" customHeight="1" x14ac:dyDescent="0.25">
      <c r="A124" s="34" t="s">
        <v>222</v>
      </c>
      <c r="B124" s="23" t="s">
        <v>208</v>
      </c>
      <c r="C124" s="35" t="s">
        <v>209</v>
      </c>
      <c r="D124" s="24">
        <v>41373</v>
      </c>
      <c r="E124" s="36" t="s">
        <v>107</v>
      </c>
      <c r="F124" s="36" t="s">
        <v>108</v>
      </c>
      <c r="G124" s="37">
        <v>40</v>
      </c>
      <c r="H124" s="37">
        <v>16</v>
      </c>
      <c r="I124" s="37">
        <v>14</v>
      </c>
      <c r="J124" s="37">
        <v>2</v>
      </c>
      <c r="K124" s="38">
        <v>552.29999999999995</v>
      </c>
      <c r="L124" s="38">
        <v>482.5</v>
      </c>
      <c r="M124" s="38">
        <v>69.8</v>
      </c>
      <c r="N124" s="39">
        <v>26510400</v>
      </c>
      <c r="O124" s="39">
        <v>17517332.239999998</v>
      </c>
      <c r="P124" s="11">
        <v>7194454.21</v>
      </c>
      <c r="Q124" s="11">
        <v>1798613.55</v>
      </c>
      <c r="R124" s="12"/>
    </row>
    <row r="125" spans="1:18" ht="28.5" customHeight="1" x14ac:dyDescent="0.25">
      <c r="A125" s="34" t="s">
        <v>226</v>
      </c>
      <c r="B125" s="23" t="s">
        <v>370</v>
      </c>
      <c r="C125" s="35" t="s">
        <v>211</v>
      </c>
      <c r="D125" s="24">
        <v>41247</v>
      </c>
      <c r="E125" s="36" t="s">
        <v>107</v>
      </c>
      <c r="F125" s="36" t="s">
        <v>108</v>
      </c>
      <c r="G125" s="37">
        <v>8</v>
      </c>
      <c r="H125" s="37">
        <v>3</v>
      </c>
      <c r="I125" s="37">
        <v>2</v>
      </c>
      <c r="J125" s="37">
        <v>1</v>
      </c>
      <c r="K125" s="38">
        <v>73.2</v>
      </c>
      <c r="L125" s="38">
        <v>53.7</v>
      </c>
      <c r="M125" s="38">
        <v>19.5</v>
      </c>
      <c r="N125" s="39">
        <v>3513600</v>
      </c>
      <c r="O125" s="39">
        <v>2321688.79</v>
      </c>
      <c r="P125" s="11">
        <v>953528.97</v>
      </c>
      <c r="Q125" s="11">
        <v>238382.24</v>
      </c>
      <c r="R125" s="12"/>
    </row>
    <row r="126" spans="1:18" ht="28.5" customHeight="1" x14ac:dyDescent="0.25">
      <c r="A126" s="49" t="s">
        <v>212</v>
      </c>
      <c r="B126" s="49"/>
      <c r="C126" s="22" t="s">
        <v>23</v>
      </c>
      <c r="D126" s="22" t="s">
        <v>23</v>
      </c>
      <c r="E126" s="22" t="s">
        <v>23</v>
      </c>
      <c r="F126" s="7" t="s">
        <v>23</v>
      </c>
      <c r="G126" s="37">
        <f>SUM(G127:G131)</f>
        <v>168</v>
      </c>
      <c r="H126" s="37">
        <f t="shared" ref="H126:J126" si="30">SUM(H127:H131)</f>
        <v>71</v>
      </c>
      <c r="I126" s="37">
        <f t="shared" si="30"/>
        <v>49</v>
      </c>
      <c r="J126" s="37">
        <f t="shared" si="30"/>
        <v>22</v>
      </c>
      <c r="K126" s="38">
        <f>SUM(K127:K131)</f>
        <v>2844.45</v>
      </c>
      <c r="L126" s="38">
        <f t="shared" ref="L126:Q126" si="31">SUM(L127:L131)</f>
        <v>2030.62</v>
      </c>
      <c r="M126" s="38">
        <f t="shared" si="31"/>
        <v>813.83</v>
      </c>
      <c r="N126" s="39">
        <f t="shared" si="31"/>
        <v>136533600</v>
      </c>
      <c r="O126" s="39">
        <f t="shared" si="31"/>
        <v>90217591.300000012</v>
      </c>
      <c r="P126" s="39">
        <f t="shared" si="31"/>
        <v>23158004.350000001</v>
      </c>
      <c r="Q126" s="39">
        <f t="shared" si="31"/>
        <v>23158004.350000001</v>
      </c>
      <c r="R126" s="12"/>
    </row>
    <row r="127" spans="1:18" ht="28.5" customHeight="1" x14ac:dyDescent="0.25">
      <c r="A127" s="34" t="s">
        <v>230</v>
      </c>
      <c r="B127" s="23" t="s">
        <v>371</v>
      </c>
      <c r="C127" s="29">
        <v>30</v>
      </c>
      <c r="D127" s="24">
        <v>41593</v>
      </c>
      <c r="E127" s="36" t="s">
        <v>107</v>
      </c>
      <c r="F127" s="36" t="s">
        <v>108</v>
      </c>
      <c r="G127" s="37">
        <v>21</v>
      </c>
      <c r="H127" s="37">
        <v>7</v>
      </c>
      <c r="I127" s="37">
        <v>4</v>
      </c>
      <c r="J127" s="37">
        <v>3</v>
      </c>
      <c r="K127" s="38">
        <v>225.61</v>
      </c>
      <c r="L127" s="38">
        <v>114.28</v>
      </c>
      <c r="M127" s="38">
        <v>111.33</v>
      </c>
      <c r="N127" s="39">
        <v>10829280</v>
      </c>
      <c r="O127" s="39">
        <v>7155685.9000000004</v>
      </c>
      <c r="P127" s="11">
        <v>1836797.05</v>
      </c>
      <c r="Q127" s="11">
        <v>1836797.05</v>
      </c>
      <c r="R127" s="12"/>
    </row>
    <row r="128" spans="1:18" ht="28.5" customHeight="1" x14ac:dyDescent="0.25">
      <c r="A128" s="34" t="s">
        <v>233</v>
      </c>
      <c r="B128" s="23" t="s">
        <v>220</v>
      </c>
      <c r="C128" s="29">
        <v>48</v>
      </c>
      <c r="D128" s="24">
        <v>41970</v>
      </c>
      <c r="E128" s="36" t="s">
        <v>107</v>
      </c>
      <c r="F128" s="36" t="s">
        <v>108</v>
      </c>
      <c r="G128" s="37">
        <v>44</v>
      </c>
      <c r="H128" s="37">
        <v>25</v>
      </c>
      <c r="I128" s="37">
        <v>19</v>
      </c>
      <c r="J128" s="37">
        <v>6</v>
      </c>
      <c r="K128" s="38">
        <v>802</v>
      </c>
      <c r="L128" s="38">
        <v>666.09</v>
      </c>
      <c r="M128" s="38">
        <v>135.91</v>
      </c>
      <c r="N128" s="39">
        <v>38496000</v>
      </c>
      <c r="O128" s="39">
        <v>25437082.120000001</v>
      </c>
      <c r="P128" s="11">
        <v>6529458.9399999995</v>
      </c>
      <c r="Q128" s="11">
        <v>6529458.9399999995</v>
      </c>
      <c r="R128" s="12"/>
    </row>
    <row r="129" spans="1:18" ht="28.5" customHeight="1" x14ac:dyDescent="0.25">
      <c r="A129" s="34" t="s">
        <v>236</v>
      </c>
      <c r="B129" s="23" t="s">
        <v>214</v>
      </c>
      <c r="C129" s="18">
        <v>3330</v>
      </c>
      <c r="D129" s="19">
        <v>42720</v>
      </c>
      <c r="E129" s="36" t="s">
        <v>107</v>
      </c>
      <c r="F129" s="36" t="s">
        <v>108</v>
      </c>
      <c r="G129" s="37">
        <v>54</v>
      </c>
      <c r="H129" s="37">
        <v>18</v>
      </c>
      <c r="I129" s="37">
        <v>13</v>
      </c>
      <c r="J129" s="37">
        <v>5</v>
      </c>
      <c r="K129" s="38">
        <v>858.97</v>
      </c>
      <c r="L129" s="38">
        <v>647.11</v>
      </c>
      <c r="M129" s="38">
        <v>211.86</v>
      </c>
      <c r="N129" s="39">
        <v>41230560</v>
      </c>
      <c r="O129" s="39">
        <v>27244003.02</v>
      </c>
      <c r="P129" s="11">
        <v>6993278.4900000002</v>
      </c>
      <c r="Q129" s="11">
        <v>6993278.4900000002</v>
      </c>
      <c r="R129" s="12"/>
    </row>
    <row r="130" spans="1:18" ht="28.5" customHeight="1" x14ac:dyDescent="0.25">
      <c r="A130" s="34" t="s">
        <v>239</v>
      </c>
      <c r="B130" s="23" t="s">
        <v>216</v>
      </c>
      <c r="C130" s="18">
        <v>3330</v>
      </c>
      <c r="D130" s="19">
        <v>42720</v>
      </c>
      <c r="E130" s="36" t="s">
        <v>107</v>
      </c>
      <c r="F130" s="36" t="s">
        <v>108</v>
      </c>
      <c r="G130" s="37">
        <v>42</v>
      </c>
      <c r="H130" s="37">
        <v>18</v>
      </c>
      <c r="I130" s="37">
        <v>13</v>
      </c>
      <c r="J130" s="37">
        <v>5</v>
      </c>
      <c r="K130" s="38">
        <v>858.75</v>
      </c>
      <c r="L130" s="38">
        <v>603.14</v>
      </c>
      <c r="M130" s="38">
        <v>255.61</v>
      </c>
      <c r="N130" s="39">
        <v>41220000</v>
      </c>
      <c r="O130" s="39">
        <v>27237025.280000001</v>
      </c>
      <c r="P130" s="11">
        <v>6991487.3600000003</v>
      </c>
      <c r="Q130" s="11">
        <v>6991487.3600000003</v>
      </c>
      <c r="R130" s="12"/>
    </row>
    <row r="131" spans="1:18" ht="28.5" customHeight="1" x14ac:dyDescent="0.25">
      <c r="A131" s="34" t="s">
        <v>242</v>
      </c>
      <c r="B131" s="23" t="s">
        <v>388</v>
      </c>
      <c r="C131" s="22">
        <v>24</v>
      </c>
      <c r="D131" s="24">
        <v>41542</v>
      </c>
      <c r="E131" s="36" t="s">
        <v>107</v>
      </c>
      <c r="F131" s="36" t="s">
        <v>108</v>
      </c>
      <c r="G131" s="37">
        <v>7</v>
      </c>
      <c r="H131" s="37">
        <v>3</v>
      </c>
      <c r="I131" s="37">
        <v>0</v>
      </c>
      <c r="J131" s="37">
        <v>3</v>
      </c>
      <c r="K131" s="38">
        <v>99.12</v>
      </c>
      <c r="L131" s="38">
        <v>0</v>
      </c>
      <c r="M131" s="38">
        <v>99.12</v>
      </c>
      <c r="N131" s="39">
        <v>4757760</v>
      </c>
      <c r="O131" s="39">
        <v>3143794.98</v>
      </c>
      <c r="P131" s="11">
        <v>806982.51</v>
      </c>
      <c r="Q131" s="11">
        <v>806982.51</v>
      </c>
      <c r="R131" s="12"/>
    </row>
    <row r="132" spans="1:18" ht="28.5" customHeight="1" x14ac:dyDescent="0.25">
      <c r="A132" s="52" t="s">
        <v>221</v>
      </c>
      <c r="B132" s="49"/>
      <c r="C132" s="22" t="s">
        <v>23</v>
      </c>
      <c r="D132" s="22" t="s">
        <v>23</v>
      </c>
      <c r="E132" s="22" t="s">
        <v>23</v>
      </c>
      <c r="F132" s="22" t="s">
        <v>23</v>
      </c>
      <c r="G132" s="37">
        <f t="shared" ref="G132:Q132" si="32">SUM(G134,G135,G137,G139,G140,G141,G142,G143,G145,G144,G147,G148,G149,G150,G152,G153,G154,G155,G156,G157,G158,G160,G161,G162,G163,G164,G165,G167,G168)</f>
        <v>516</v>
      </c>
      <c r="H132" s="37">
        <f t="shared" si="32"/>
        <v>241</v>
      </c>
      <c r="I132" s="37">
        <f t="shared" si="32"/>
        <v>133</v>
      </c>
      <c r="J132" s="37">
        <f t="shared" si="32"/>
        <v>108</v>
      </c>
      <c r="K132" s="38">
        <f t="shared" si="32"/>
        <v>8229.9500000000007</v>
      </c>
      <c r="L132" s="38">
        <f t="shared" si="32"/>
        <v>4733.9399999999996</v>
      </c>
      <c r="M132" s="38">
        <f t="shared" si="32"/>
        <v>3496.01</v>
      </c>
      <c r="N132" s="39">
        <f t="shared" si="32"/>
        <v>360672054.61799997</v>
      </c>
      <c r="O132" s="39">
        <f t="shared" si="32"/>
        <v>261029817.96059996</v>
      </c>
      <c r="P132" s="39">
        <f t="shared" si="32"/>
        <v>86983044.289999992</v>
      </c>
      <c r="Q132" s="39">
        <f t="shared" si="32"/>
        <v>12659192.370000001</v>
      </c>
      <c r="R132" s="44"/>
    </row>
    <row r="133" spans="1:18" ht="28.5" customHeight="1" x14ac:dyDescent="0.25">
      <c r="A133" s="49" t="s">
        <v>68</v>
      </c>
      <c r="B133" s="49"/>
      <c r="C133" s="22" t="s">
        <v>23</v>
      </c>
      <c r="D133" s="22" t="s">
        <v>23</v>
      </c>
      <c r="E133" s="22" t="s">
        <v>23</v>
      </c>
      <c r="F133" s="22" t="s">
        <v>23</v>
      </c>
      <c r="G133" s="37">
        <f>G134+G135</f>
        <v>60</v>
      </c>
      <c r="H133" s="37">
        <f t="shared" ref="H133:Q133" si="33">H134+H135</f>
        <v>39</v>
      </c>
      <c r="I133" s="37">
        <f t="shared" si="33"/>
        <v>22</v>
      </c>
      <c r="J133" s="37">
        <f t="shared" si="33"/>
        <v>17</v>
      </c>
      <c r="K133" s="38">
        <f t="shared" si="33"/>
        <v>927.58999999999992</v>
      </c>
      <c r="L133" s="38">
        <f t="shared" si="33"/>
        <v>508.42999999999995</v>
      </c>
      <c r="M133" s="38">
        <f t="shared" si="33"/>
        <v>419.15999999999997</v>
      </c>
      <c r="N133" s="39">
        <f t="shared" si="33"/>
        <v>39564310.75</v>
      </c>
      <c r="O133" s="39">
        <f t="shared" si="33"/>
        <v>29420427.689999998</v>
      </c>
      <c r="P133" s="39">
        <f t="shared" si="33"/>
        <v>9636688.9199999999</v>
      </c>
      <c r="Q133" s="39">
        <f t="shared" si="33"/>
        <v>507194.14</v>
      </c>
      <c r="R133" s="44"/>
    </row>
    <row r="134" spans="1:18" ht="28.5" customHeight="1" x14ac:dyDescent="0.25">
      <c r="A134" s="34" t="s">
        <v>245</v>
      </c>
      <c r="B134" s="23" t="s">
        <v>223</v>
      </c>
      <c r="C134" s="22" t="s">
        <v>224</v>
      </c>
      <c r="D134" s="24">
        <v>42733</v>
      </c>
      <c r="E134" s="36" t="s">
        <v>108</v>
      </c>
      <c r="F134" s="36" t="s">
        <v>225</v>
      </c>
      <c r="G134" s="37">
        <v>20</v>
      </c>
      <c r="H134" s="37">
        <v>11</v>
      </c>
      <c r="I134" s="37">
        <v>6</v>
      </c>
      <c r="J134" s="37">
        <v>5</v>
      </c>
      <c r="K134" s="38">
        <v>358.99</v>
      </c>
      <c r="L134" s="38">
        <v>193.53</v>
      </c>
      <c r="M134" s="38">
        <v>165.46</v>
      </c>
      <c r="N134" s="39">
        <v>15311928.67</v>
      </c>
      <c r="O134" s="11">
        <v>11386107.369999999</v>
      </c>
      <c r="P134" s="11">
        <v>3729530.24</v>
      </c>
      <c r="Q134" s="11">
        <v>196291.06</v>
      </c>
      <c r="R134" s="44"/>
    </row>
    <row r="135" spans="1:18" ht="28.5" customHeight="1" x14ac:dyDescent="0.25">
      <c r="A135" s="34" t="s">
        <v>247</v>
      </c>
      <c r="B135" s="23" t="s">
        <v>227</v>
      </c>
      <c r="C135" s="22" t="s">
        <v>228</v>
      </c>
      <c r="D135" s="24">
        <v>42732</v>
      </c>
      <c r="E135" s="36" t="s">
        <v>108</v>
      </c>
      <c r="F135" s="36" t="s">
        <v>225</v>
      </c>
      <c r="G135" s="37">
        <v>40</v>
      </c>
      <c r="H135" s="37">
        <v>28</v>
      </c>
      <c r="I135" s="37">
        <v>16</v>
      </c>
      <c r="J135" s="37">
        <v>12</v>
      </c>
      <c r="K135" s="38">
        <v>568.59999999999991</v>
      </c>
      <c r="L135" s="38">
        <v>314.89999999999998</v>
      </c>
      <c r="M135" s="38">
        <v>253.7</v>
      </c>
      <c r="N135" s="39">
        <v>24252382.079999998</v>
      </c>
      <c r="O135" s="11">
        <v>18034320.32</v>
      </c>
      <c r="P135" s="11">
        <v>5907158.6799999997</v>
      </c>
      <c r="Q135" s="11">
        <v>310903.08</v>
      </c>
      <c r="R135" s="44"/>
    </row>
    <row r="136" spans="1:18" ht="28.5" customHeight="1" x14ac:dyDescent="0.25">
      <c r="A136" s="49" t="s">
        <v>229</v>
      </c>
      <c r="B136" s="49"/>
      <c r="C136" s="22" t="s">
        <v>23</v>
      </c>
      <c r="D136" s="22" t="s">
        <v>23</v>
      </c>
      <c r="E136" s="22" t="s">
        <v>23</v>
      </c>
      <c r="F136" s="22" t="s">
        <v>23</v>
      </c>
      <c r="G136" s="37">
        <v>16</v>
      </c>
      <c r="H136" s="37">
        <v>9</v>
      </c>
      <c r="I136" s="37">
        <v>1</v>
      </c>
      <c r="J136" s="37">
        <v>8</v>
      </c>
      <c r="K136" s="38">
        <v>210.1</v>
      </c>
      <c r="L136" s="38">
        <v>19.7</v>
      </c>
      <c r="M136" s="38">
        <v>190.4</v>
      </c>
      <c r="N136" s="39">
        <v>8961353.2799999993</v>
      </c>
      <c r="O136" s="11">
        <v>6663754.3099999996</v>
      </c>
      <c r="P136" s="11">
        <v>2182719.0299999998</v>
      </c>
      <c r="Q136" s="11">
        <v>114879.94</v>
      </c>
      <c r="R136" s="44"/>
    </row>
    <row r="137" spans="1:18" ht="28.5" customHeight="1" x14ac:dyDescent="0.25">
      <c r="A137" s="34" t="s">
        <v>249</v>
      </c>
      <c r="B137" s="23" t="s">
        <v>231</v>
      </c>
      <c r="C137" s="35" t="s">
        <v>232</v>
      </c>
      <c r="D137" s="24">
        <v>42698</v>
      </c>
      <c r="E137" s="36" t="s">
        <v>108</v>
      </c>
      <c r="F137" s="36" t="s">
        <v>225</v>
      </c>
      <c r="G137" s="37">
        <v>16</v>
      </c>
      <c r="H137" s="37">
        <v>9</v>
      </c>
      <c r="I137" s="37">
        <v>1</v>
      </c>
      <c r="J137" s="37">
        <v>8</v>
      </c>
      <c r="K137" s="38">
        <v>210.1</v>
      </c>
      <c r="L137" s="38">
        <v>19.7</v>
      </c>
      <c r="M137" s="38">
        <v>190.4</v>
      </c>
      <c r="N137" s="39">
        <v>8961353.2799999993</v>
      </c>
      <c r="O137" s="11">
        <v>6663754.3099999996</v>
      </c>
      <c r="P137" s="11">
        <v>2182719.0299999998</v>
      </c>
      <c r="Q137" s="11">
        <v>114879.94</v>
      </c>
      <c r="R137" s="44"/>
    </row>
    <row r="138" spans="1:18" ht="28.5" customHeight="1" x14ac:dyDescent="0.25">
      <c r="A138" s="49" t="s">
        <v>74</v>
      </c>
      <c r="B138" s="49"/>
      <c r="C138" s="22" t="s">
        <v>23</v>
      </c>
      <c r="D138" s="22" t="s">
        <v>23</v>
      </c>
      <c r="E138" s="22" t="s">
        <v>23</v>
      </c>
      <c r="F138" s="22" t="s">
        <v>23</v>
      </c>
      <c r="G138" s="37">
        <f>SUM(G139:G145)</f>
        <v>62</v>
      </c>
      <c r="H138" s="37">
        <f t="shared" ref="H138:J138" si="34">SUM(H139:H145)</f>
        <v>28</v>
      </c>
      <c r="I138" s="37">
        <f t="shared" si="34"/>
        <v>11</v>
      </c>
      <c r="J138" s="37">
        <f t="shared" si="34"/>
        <v>17</v>
      </c>
      <c r="K138" s="38">
        <f>SUM(K139:K145)</f>
        <v>1136.3599999999999</v>
      </c>
      <c r="L138" s="38">
        <f t="shared" ref="L138:Q138" si="35">SUM(L139:L145)</f>
        <v>452.87</v>
      </c>
      <c r="M138" s="38">
        <f t="shared" si="35"/>
        <v>683.4899999999999</v>
      </c>
      <c r="N138" s="11">
        <f t="shared" si="35"/>
        <v>48468935.810000002</v>
      </c>
      <c r="O138" s="11">
        <f t="shared" si="35"/>
        <v>36041998.3006</v>
      </c>
      <c r="P138" s="11">
        <f t="shared" si="35"/>
        <v>11805590.629999999</v>
      </c>
      <c r="Q138" s="11">
        <f t="shared" si="35"/>
        <v>621346.88</v>
      </c>
      <c r="R138" s="44"/>
    </row>
    <row r="139" spans="1:18" ht="28.5" customHeight="1" x14ac:dyDescent="0.25">
      <c r="A139" s="34" t="s">
        <v>252</v>
      </c>
      <c r="B139" s="23" t="s">
        <v>234</v>
      </c>
      <c r="C139" s="35" t="s">
        <v>235</v>
      </c>
      <c r="D139" s="24">
        <v>41085</v>
      </c>
      <c r="E139" s="36" t="s">
        <v>108</v>
      </c>
      <c r="F139" s="36" t="s">
        <v>225</v>
      </c>
      <c r="G139" s="37">
        <v>5</v>
      </c>
      <c r="H139" s="37">
        <v>3</v>
      </c>
      <c r="I139" s="37">
        <v>0</v>
      </c>
      <c r="J139" s="37">
        <v>3</v>
      </c>
      <c r="K139" s="38">
        <v>96.4</v>
      </c>
      <c r="L139" s="38">
        <v>0</v>
      </c>
      <c r="M139" s="38">
        <v>96.4</v>
      </c>
      <c r="N139" s="39">
        <v>4111729.92</v>
      </c>
      <c r="O139" s="11">
        <v>3057524.58</v>
      </c>
      <c r="P139" s="11">
        <v>1001495.07</v>
      </c>
      <c r="Q139" s="11">
        <v>52710.27</v>
      </c>
      <c r="R139" s="44"/>
    </row>
    <row r="140" spans="1:18" ht="28.5" customHeight="1" x14ac:dyDescent="0.25">
      <c r="A140" s="34" t="s">
        <v>253</v>
      </c>
      <c r="B140" s="23" t="s">
        <v>237</v>
      </c>
      <c r="C140" s="35" t="s">
        <v>238</v>
      </c>
      <c r="D140" s="24">
        <v>41085</v>
      </c>
      <c r="E140" s="36" t="s">
        <v>108</v>
      </c>
      <c r="F140" s="36" t="s">
        <v>225</v>
      </c>
      <c r="G140" s="37">
        <v>4</v>
      </c>
      <c r="H140" s="37">
        <v>2</v>
      </c>
      <c r="I140" s="37">
        <v>0</v>
      </c>
      <c r="J140" s="37">
        <v>2</v>
      </c>
      <c r="K140" s="38">
        <v>67.8</v>
      </c>
      <c r="L140" s="38">
        <v>0</v>
      </c>
      <c r="M140" s="38">
        <v>67.8</v>
      </c>
      <c r="N140" s="39">
        <v>2891859.8399999994</v>
      </c>
      <c r="O140" s="11">
        <v>2150416.6800000002</v>
      </c>
      <c r="P140" s="11">
        <v>704371</v>
      </c>
      <c r="Q140" s="11">
        <v>37072.160000000003</v>
      </c>
      <c r="R140" s="44"/>
    </row>
    <row r="141" spans="1:18" ht="28.5" customHeight="1" x14ac:dyDescent="0.25">
      <c r="A141" s="34" t="s">
        <v>254</v>
      </c>
      <c r="B141" s="23" t="s">
        <v>240</v>
      </c>
      <c r="C141" s="35" t="s">
        <v>241</v>
      </c>
      <c r="D141" s="24">
        <v>41085</v>
      </c>
      <c r="E141" s="36" t="s">
        <v>108</v>
      </c>
      <c r="F141" s="36" t="s">
        <v>225</v>
      </c>
      <c r="G141" s="37">
        <v>6</v>
      </c>
      <c r="H141" s="37">
        <v>2</v>
      </c>
      <c r="I141" s="37">
        <v>1</v>
      </c>
      <c r="J141" s="37">
        <v>1</v>
      </c>
      <c r="K141" s="38">
        <v>96.4</v>
      </c>
      <c r="L141" s="38">
        <v>47.7</v>
      </c>
      <c r="M141" s="38">
        <v>48.7</v>
      </c>
      <c r="N141" s="39">
        <v>4111729.92</v>
      </c>
      <c r="O141" s="11">
        <v>3057524.58</v>
      </c>
      <c r="P141" s="11">
        <v>1001495.07</v>
      </c>
      <c r="Q141" s="11">
        <v>52710.27</v>
      </c>
      <c r="R141" s="44"/>
    </row>
    <row r="142" spans="1:18" ht="28.5" customHeight="1" x14ac:dyDescent="0.25">
      <c r="A142" s="34" t="s">
        <v>255</v>
      </c>
      <c r="B142" s="23" t="s">
        <v>243</v>
      </c>
      <c r="C142" s="35" t="s">
        <v>244</v>
      </c>
      <c r="D142" s="24">
        <v>41085</v>
      </c>
      <c r="E142" s="36" t="s">
        <v>108</v>
      </c>
      <c r="F142" s="36" t="s">
        <v>225</v>
      </c>
      <c r="G142" s="37">
        <v>6</v>
      </c>
      <c r="H142" s="37">
        <v>2</v>
      </c>
      <c r="I142" s="37">
        <v>1</v>
      </c>
      <c r="J142" s="37">
        <v>1</v>
      </c>
      <c r="K142" s="38">
        <v>98.56</v>
      </c>
      <c r="L142" s="38">
        <v>58.76</v>
      </c>
      <c r="M142" s="38">
        <v>39.799999999999997</v>
      </c>
      <c r="N142" s="39">
        <v>4203859.97</v>
      </c>
      <c r="O142" s="11">
        <v>3126033.43</v>
      </c>
      <c r="P142" s="11">
        <v>1023935.21</v>
      </c>
      <c r="Q142" s="11">
        <v>53891.33</v>
      </c>
      <c r="R142" s="44"/>
    </row>
    <row r="143" spans="1:18" ht="28.5" customHeight="1" x14ac:dyDescent="0.25">
      <c r="A143" s="34" t="s">
        <v>257</v>
      </c>
      <c r="B143" s="23" t="s">
        <v>246</v>
      </c>
      <c r="C143" s="29">
        <v>24</v>
      </c>
      <c r="D143" s="24">
        <v>41085</v>
      </c>
      <c r="E143" s="36" t="s">
        <v>108</v>
      </c>
      <c r="F143" s="36" t="s">
        <v>225</v>
      </c>
      <c r="G143" s="37">
        <v>17</v>
      </c>
      <c r="H143" s="37">
        <v>7</v>
      </c>
      <c r="I143" s="37">
        <v>0</v>
      </c>
      <c r="J143" s="37">
        <v>7</v>
      </c>
      <c r="K143" s="38">
        <v>320.89</v>
      </c>
      <c r="L143" s="38">
        <v>0</v>
      </c>
      <c r="M143" s="38">
        <v>320.89</v>
      </c>
      <c r="N143" s="39">
        <v>13686856.99</v>
      </c>
      <c r="O143" s="11">
        <v>10177687.380000001</v>
      </c>
      <c r="P143" s="11">
        <v>3333711.13</v>
      </c>
      <c r="Q143" s="11">
        <v>175458.48</v>
      </c>
      <c r="R143" s="44"/>
    </row>
    <row r="144" spans="1:18" ht="28.5" customHeight="1" x14ac:dyDescent="0.25">
      <c r="A144" s="34" t="s">
        <v>258</v>
      </c>
      <c r="B144" s="23" t="s">
        <v>250</v>
      </c>
      <c r="C144" s="29">
        <v>25</v>
      </c>
      <c r="D144" s="24">
        <v>41085</v>
      </c>
      <c r="E144" s="36" t="s">
        <v>108</v>
      </c>
      <c r="F144" s="36" t="s">
        <v>225</v>
      </c>
      <c r="G144" s="37">
        <v>11</v>
      </c>
      <c r="H144" s="37">
        <v>6</v>
      </c>
      <c r="I144" s="37">
        <v>5</v>
      </c>
      <c r="J144" s="37">
        <v>1</v>
      </c>
      <c r="K144" s="38">
        <v>206.01</v>
      </c>
      <c r="L144" s="38">
        <v>173.41</v>
      </c>
      <c r="M144" s="38">
        <v>32.6</v>
      </c>
      <c r="N144" s="39">
        <v>8786903.3300000001</v>
      </c>
      <c r="O144" s="11">
        <v>6534031.5305999992</v>
      </c>
      <c r="P144" s="11">
        <v>2140228.21</v>
      </c>
      <c r="Q144" s="11">
        <v>112643.59</v>
      </c>
      <c r="R144" s="44"/>
    </row>
    <row r="145" spans="1:18" ht="28.5" customHeight="1" x14ac:dyDescent="0.25">
      <c r="A145" s="34" t="s">
        <v>260</v>
      </c>
      <c r="B145" s="23" t="s">
        <v>248</v>
      </c>
      <c r="C145" s="29">
        <v>23</v>
      </c>
      <c r="D145" s="24">
        <v>41085</v>
      </c>
      <c r="E145" s="36" t="s">
        <v>108</v>
      </c>
      <c r="F145" s="36" t="s">
        <v>225</v>
      </c>
      <c r="G145" s="37">
        <v>13</v>
      </c>
      <c r="H145" s="37">
        <v>6</v>
      </c>
      <c r="I145" s="37">
        <v>4</v>
      </c>
      <c r="J145" s="37">
        <v>2</v>
      </c>
      <c r="K145" s="38">
        <v>250.3</v>
      </c>
      <c r="L145" s="38">
        <v>173</v>
      </c>
      <c r="M145" s="38">
        <v>77.3</v>
      </c>
      <c r="N145" s="39">
        <v>10675995.840000002</v>
      </c>
      <c r="O145" s="11">
        <v>7938780.1200000001</v>
      </c>
      <c r="P145" s="11">
        <v>2600354.94</v>
      </c>
      <c r="Q145" s="11">
        <v>136860.78</v>
      </c>
      <c r="R145" s="44"/>
    </row>
    <row r="146" spans="1:18" ht="28.5" customHeight="1" x14ac:dyDescent="0.25">
      <c r="A146" s="49" t="s">
        <v>251</v>
      </c>
      <c r="B146" s="49"/>
      <c r="C146" s="22" t="s">
        <v>23</v>
      </c>
      <c r="D146" s="22" t="s">
        <v>23</v>
      </c>
      <c r="E146" s="22" t="s">
        <v>23</v>
      </c>
      <c r="F146" s="22" t="s">
        <v>23</v>
      </c>
      <c r="G146" s="37">
        <f>G147+G148+G149+G150</f>
        <v>110</v>
      </c>
      <c r="H146" s="37">
        <f t="shared" ref="H146:Q146" si="36">H147+H148+H149+H150</f>
        <v>56</v>
      </c>
      <c r="I146" s="37">
        <f t="shared" si="36"/>
        <v>33</v>
      </c>
      <c r="J146" s="37">
        <f t="shared" si="36"/>
        <v>23</v>
      </c>
      <c r="K146" s="38">
        <f t="shared" si="36"/>
        <v>2126.3500000000004</v>
      </c>
      <c r="L146" s="38">
        <f t="shared" si="36"/>
        <v>1256.25</v>
      </c>
      <c r="M146" s="38">
        <f t="shared" si="36"/>
        <v>870.09999999999991</v>
      </c>
      <c r="N146" s="39">
        <f t="shared" si="36"/>
        <v>90694781.280000001</v>
      </c>
      <c r="O146" s="39">
        <f t="shared" si="36"/>
        <v>67441570.539999992</v>
      </c>
      <c r="P146" s="39">
        <f t="shared" si="36"/>
        <v>22090550.210000001</v>
      </c>
      <c r="Q146" s="39">
        <f t="shared" si="36"/>
        <v>1162660.5299999998</v>
      </c>
      <c r="R146" s="44"/>
    </row>
    <row r="147" spans="1:18" ht="27.75" customHeight="1" x14ac:dyDescent="0.25">
      <c r="A147" s="34" t="s">
        <v>262</v>
      </c>
      <c r="B147" s="23" t="s">
        <v>389</v>
      </c>
      <c r="C147" s="29">
        <v>719</v>
      </c>
      <c r="D147" s="24">
        <v>42734</v>
      </c>
      <c r="E147" s="36" t="s">
        <v>108</v>
      </c>
      <c r="F147" s="36" t="s">
        <v>225</v>
      </c>
      <c r="G147" s="37">
        <v>31</v>
      </c>
      <c r="H147" s="37">
        <v>16</v>
      </c>
      <c r="I147" s="37">
        <v>7</v>
      </c>
      <c r="J147" s="37">
        <v>9</v>
      </c>
      <c r="K147" s="38">
        <v>530.27</v>
      </c>
      <c r="L147" s="38">
        <v>222.56</v>
      </c>
      <c r="M147" s="38">
        <v>307.70999999999998</v>
      </c>
      <c r="N147" s="39">
        <v>22617500.260000002</v>
      </c>
      <c r="O147" s="11">
        <v>16818605.41</v>
      </c>
      <c r="P147" s="11">
        <v>5508950.1100000003</v>
      </c>
      <c r="Q147" s="11">
        <v>289944.74</v>
      </c>
      <c r="R147" s="44"/>
    </row>
    <row r="148" spans="1:18" ht="27" customHeight="1" x14ac:dyDescent="0.25">
      <c r="A148" s="34" t="s">
        <v>264</v>
      </c>
      <c r="B148" s="23" t="s">
        <v>390</v>
      </c>
      <c r="C148" s="29">
        <v>720</v>
      </c>
      <c r="D148" s="24">
        <v>42734</v>
      </c>
      <c r="E148" s="36" t="s">
        <v>108</v>
      </c>
      <c r="F148" s="36" t="s">
        <v>225</v>
      </c>
      <c r="G148" s="37">
        <v>15</v>
      </c>
      <c r="H148" s="37">
        <v>9</v>
      </c>
      <c r="I148" s="37">
        <v>6</v>
      </c>
      <c r="J148" s="37">
        <v>3</v>
      </c>
      <c r="K148" s="38">
        <v>481.42</v>
      </c>
      <c r="L148" s="38">
        <v>328.29</v>
      </c>
      <c r="M148" s="38">
        <v>153.13</v>
      </c>
      <c r="N148" s="39">
        <v>20533910.98</v>
      </c>
      <c r="O148" s="11">
        <v>15269227.029999999</v>
      </c>
      <c r="P148" s="11">
        <v>5001449.75</v>
      </c>
      <c r="Q148" s="11">
        <v>263234.2</v>
      </c>
      <c r="R148" s="44"/>
    </row>
    <row r="149" spans="1:18" ht="27" customHeight="1" x14ac:dyDescent="0.25">
      <c r="A149" s="34" t="s">
        <v>266</v>
      </c>
      <c r="B149" s="23" t="s">
        <v>391</v>
      </c>
      <c r="C149" s="29">
        <v>718</v>
      </c>
      <c r="D149" s="24">
        <v>42734</v>
      </c>
      <c r="E149" s="36" t="s">
        <v>108</v>
      </c>
      <c r="F149" s="36" t="s">
        <v>225</v>
      </c>
      <c r="G149" s="37">
        <v>38</v>
      </c>
      <c r="H149" s="37">
        <v>16</v>
      </c>
      <c r="I149" s="37">
        <v>8</v>
      </c>
      <c r="J149" s="37">
        <v>8</v>
      </c>
      <c r="K149" s="38">
        <v>582.88</v>
      </c>
      <c r="L149" s="38">
        <v>268.05</v>
      </c>
      <c r="M149" s="38">
        <v>314.83</v>
      </c>
      <c r="N149" s="39">
        <v>24861464.059999999</v>
      </c>
      <c r="O149" s="11">
        <v>18487239.93</v>
      </c>
      <c r="P149" s="11">
        <v>6055512.9199999999</v>
      </c>
      <c r="Q149" s="11">
        <v>318711.21000000002</v>
      </c>
      <c r="R149" s="44"/>
    </row>
    <row r="150" spans="1:18" ht="27" customHeight="1" x14ac:dyDescent="0.25">
      <c r="A150" s="34" t="s">
        <v>268</v>
      </c>
      <c r="B150" s="23" t="s">
        <v>392</v>
      </c>
      <c r="C150" s="29">
        <v>721</v>
      </c>
      <c r="D150" s="24">
        <v>42734</v>
      </c>
      <c r="E150" s="36" t="s">
        <v>108</v>
      </c>
      <c r="F150" s="36" t="s">
        <v>225</v>
      </c>
      <c r="G150" s="37">
        <v>26</v>
      </c>
      <c r="H150" s="37">
        <v>15</v>
      </c>
      <c r="I150" s="37">
        <v>12</v>
      </c>
      <c r="J150" s="37">
        <v>3</v>
      </c>
      <c r="K150" s="38">
        <v>531.78</v>
      </c>
      <c r="L150" s="38">
        <v>437.35</v>
      </c>
      <c r="M150" s="38">
        <v>94.43</v>
      </c>
      <c r="N150" s="39">
        <v>22681905.98</v>
      </c>
      <c r="O150" s="11">
        <v>16866498.170000002</v>
      </c>
      <c r="P150" s="11">
        <v>5524637.4299999997</v>
      </c>
      <c r="Q150" s="11">
        <v>290770.38</v>
      </c>
      <c r="R150" s="44"/>
    </row>
    <row r="151" spans="1:18" ht="28.5" customHeight="1" x14ac:dyDescent="0.25">
      <c r="A151" s="49" t="s">
        <v>256</v>
      </c>
      <c r="B151" s="49"/>
      <c r="C151" s="22" t="s">
        <v>23</v>
      </c>
      <c r="D151" s="22" t="s">
        <v>23</v>
      </c>
      <c r="E151" s="22" t="s">
        <v>23</v>
      </c>
      <c r="F151" s="22" t="s">
        <v>23</v>
      </c>
      <c r="G151" s="37">
        <f>G152+G153+G154+G155+G156+G157+G158</f>
        <v>105</v>
      </c>
      <c r="H151" s="37">
        <f t="shared" ref="H151:Q151" si="37">H152+H153+H154+H155+H156+H157+H158</f>
        <v>54</v>
      </c>
      <c r="I151" s="37">
        <f t="shared" si="37"/>
        <v>30</v>
      </c>
      <c r="J151" s="37">
        <f t="shared" si="37"/>
        <v>24</v>
      </c>
      <c r="K151" s="38">
        <f t="shared" si="37"/>
        <v>2026.43</v>
      </c>
      <c r="L151" s="38">
        <f t="shared" si="37"/>
        <v>1327.15</v>
      </c>
      <c r="M151" s="38">
        <f t="shared" si="37"/>
        <v>699.28</v>
      </c>
      <c r="N151" s="39">
        <f t="shared" si="37"/>
        <v>86432913.497999996</v>
      </c>
      <c r="O151" s="39">
        <f t="shared" si="37"/>
        <v>64272401.899999999</v>
      </c>
      <c r="P151" s="39">
        <f t="shared" si="37"/>
        <v>21052486.02</v>
      </c>
      <c r="Q151" s="39">
        <f t="shared" si="37"/>
        <v>1108025.5799999998</v>
      </c>
      <c r="R151" s="44"/>
    </row>
    <row r="152" spans="1:18" ht="28.5" customHeight="1" x14ac:dyDescent="0.25">
      <c r="A152" s="34" t="s">
        <v>350</v>
      </c>
      <c r="B152" s="23" t="s">
        <v>372</v>
      </c>
      <c r="C152" s="35" t="s">
        <v>42</v>
      </c>
      <c r="D152" s="24">
        <v>42479</v>
      </c>
      <c r="E152" s="36" t="s">
        <v>108</v>
      </c>
      <c r="F152" s="36" t="s">
        <v>225</v>
      </c>
      <c r="G152" s="37">
        <v>35</v>
      </c>
      <c r="H152" s="37">
        <v>18</v>
      </c>
      <c r="I152" s="37">
        <v>18</v>
      </c>
      <c r="J152" s="37">
        <v>0</v>
      </c>
      <c r="K152" s="38">
        <v>865.3</v>
      </c>
      <c r="L152" s="38">
        <v>865.3</v>
      </c>
      <c r="M152" s="38">
        <v>0</v>
      </c>
      <c r="N152" s="39">
        <v>36907467.839999996</v>
      </c>
      <c r="O152" s="11">
        <v>27444772.02</v>
      </c>
      <c r="P152" s="11">
        <v>8989561.0299999993</v>
      </c>
      <c r="Q152" s="11">
        <v>473134.79</v>
      </c>
      <c r="R152" s="44"/>
    </row>
    <row r="153" spans="1:18" ht="28.5" customHeight="1" x14ac:dyDescent="0.25">
      <c r="A153" s="34" t="s">
        <v>351</v>
      </c>
      <c r="B153" s="23" t="s">
        <v>259</v>
      </c>
      <c r="C153" s="29" t="s">
        <v>117</v>
      </c>
      <c r="D153" s="24">
        <v>42734</v>
      </c>
      <c r="E153" s="36" t="s">
        <v>108</v>
      </c>
      <c r="F153" s="36" t="s">
        <v>225</v>
      </c>
      <c r="G153" s="37">
        <v>26</v>
      </c>
      <c r="H153" s="37">
        <v>11</v>
      </c>
      <c r="I153" s="37">
        <v>3</v>
      </c>
      <c r="J153" s="37">
        <v>8</v>
      </c>
      <c r="K153" s="38">
        <v>421.7</v>
      </c>
      <c r="L153" s="38">
        <v>155.07</v>
      </c>
      <c r="M153" s="38">
        <v>266.63</v>
      </c>
      <c r="N153" s="39">
        <v>17986685.759999998</v>
      </c>
      <c r="O153" s="11">
        <v>13375084.199999999</v>
      </c>
      <c r="P153" s="11">
        <v>4381021.4800000004</v>
      </c>
      <c r="Q153" s="11">
        <v>230580.08</v>
      </c>
      <c r="R153" s="44"/>
    </row>
    <row r="154" spans="1:18" ht="28.5" customHeight="1" x14ac:dyDescent="0.25">
      <c r="A154" s="34" t="s">
        <v>270</v>
      </c>
      <c r="B154" s="23" t="s">
        <v>261</v>
      </c>
      <c r="C154" s="29" t="s">
        <v>117</v>
      </c>
      <c r="D154" s="24">
        <v>42734</v>
      </c>
      <c r="E154" s="36" t="s">
        <v>108</v>
      </c>
      <c r="F154" s="36" t="s">
        <v>225</v>
      </c>
      <c r="G154" s="37">
        <v>10</v>
      </c>
      <c r="H154" s="37">
        <v>6</v>
      </c>
      <c r="I154" s="37">
        <v>2</v>
      </c>
      <c r="J154" s="37">
        <v>4</v>
      </c>
      <c r="K154" s="38">
        <v>134.93</v>
      </c>
      <c r="L154" s="38">
        <v>57.9</v>
      </c>
      <c r="M154" s="38">
        <v>77.03</v>
      </c>
      <c r="N154" s="39">
        <v>5755142.3039999995</v>
      </c>
      <c r="O154" s="11">
        <v>4279582.91</v>
      </c>
      <c r="P154" s="11">
        <v>1401781.43</v>
      </c>
      <c r="Q154" s="11">
        <v>73777.960000000006</v>
      </c>
      <c r="R154" s="44"/>
    </row>
    <row r="155" spans="1:18" ht="28.5" customHeight="1" x14ac:dyDescent="0.25">
      <c r="A155" s="34" t="s">
        <v>273</v>
      </c>
      <c r="B155" s="23" t="s">
        <v>263</v>
      </c>
      <c r="C155" s="29" t="s">
        <v>117</v>
      </c>
      <c r="D155" s="24">
        <v>42734</v>
      </c>
      <c r="E155" s="36" t="s">
        <v>108</v>
      </c>
      <c r="F155" s="36" t="s">
        <v>225</v>
      </c>
      <c r="G155" s="37">
        <v>12</v>
      </c>
      <c r="H155" s="37">
        <v>5</v>
      </c>
      <c r="I155" s="37">
        <v>4</v>
      </c>
      <c r="J155" s="37">
        <v>1</v>
      </c>
      <c r="K155" s="38">
        <v>174.45</v>
      </c>
      <c r="L155" s="38">
        <v>137.97</v>
      </c>
      <c r="M155" s="38">
        <v>36.479999999999997</v>
      </c>
      <c r="N155" s="39">
        <v>7440780.96</v>
      </c>
      <c r="O155" s="11">
        <v>5533041.1200000001</v>
      </c>
      <c r="P155" s="11">
        <v>1812352.85</v>
      </c>
      <c r="Q155" s="11">
        <v>95386.99</v>
      </c>
      <c r="R155" s="44"/>
    </row>
    <row r="156" spans="1:18" ht="28.5" customHeight="1" x14ac:dyDescent="0.25">
      <c r="A156" s="34" t="s">
        <v>276</v>
      </c>
      <c r="B156" s="23" t="s">
        <v>265</v>
      </c>
      <c r="C156" s="29" t="s">
        <v>117</v>
      </c>
      <c r="D156" s="24">
        <v>42734</v>
      </c>
      <c r="E156" s="36" t="s">
        <v>108</v>
      </c>
      <c r="F156" s="36" t="s">
        <v>225</v>
      </c>
      <c r="G156" s="37">
        <v>11</v>
      </c>
      <c r="H156" s="37">
        <v>6</v>
      </c>
      <c r="I156" s="37">
        <v>3</v>
      </c>
      <c r="J156" s="37">
        <v>3</v>
      </c>
      <c r="K156" s="38">
        <v>185.72</v>
      </c>
      <c r="L156" s="38">
        <v>110.91</v>
      </c>
      <c r="M156" s="38">
        <v>74.81</v>
      </c>
      <c r="N156" s="39">
        <v>7921478.0099999998</v>
      </c>
      <c r="O156" s="11">
        <v>5890492.3799999999</v>
      </c>
      <c r="P156" s="11">
        <v>1929436.35</v>
      </c>
      <c r="Q156" s="11">
        <v>101549.29</v>
      </c>
      <c r="R156" s="44"/>
    </row>
    <row r="157" spans="1:18" ht="28.5" customHeight="1" x14ac:dyDescent="0.25">
      <c r="A157" s="34" t="s">
        <v>279</v>
      </c>
      <c r="B157" s="23" t="s">
        <v>267</v>
      </c>
      <c r="C157" s="29" t="s">
        <v>117</v>
      </c>
      <c r="D157" s="24">
        <v>42734</v>
      </c>
      <c r="E157" s="36" t="s">
        <v>108</v>
      </c>
      <c r="F157" s="36" t="s">
        <v>225</v>
      </c>
      <c r="G157" s="37">
        <v>5</v>
      </c>
      <c r="H157" s="37">
        <v>5</v>
      </c>
      <c r="I157" s="37">
        <v>0</v>
      </c>
      <c r="J157" s="37">
        <v>5</v>
      </c>
      <c r="K157" s="38">
        <v>120.35</v>
      </c>
      <c r="L157" s="38">
        <v>0</v>
      </c>
      <c r="M157" s="38">
        <v>120.35</v>
      </c>
      <c r="N157" s="39">
        <v>5133264.4799999995</v>
      </c>
      <c r="O157" s="11">
        <v>3817148.17</v>
      </c>
      <c r="P157" s="11">
        <v>1250310.49</v>
      </c>
      <c r="Q157" s="11">
        <v>65805.820000000007</v>
      </c>
      <c r="R157" s="44"/>
    </row>
    <row r="158" spans="1:18" ht="28.5" customHeight="1" x14ac:dyDescent="0.25">
      <c r="A158" s="34" t="s">
        <v>142</v>
      </c>
      <c r="B158" s="23" t="s">
        <v>269</v>
      </c>
      <c r="C158" s="29" t="s">
        <v>117</v>
      </c>
      <c r="D158" s="24">
        <v>42734</v>
      </c>
      <c r="E158" s="36" t="s">
        <v>108</v>
      </c>
      <c r="F158" s="36" t="s">
        <v>225</v>
      </c>
      <c r="G158" s="37">
        <v>6</v>
      </c>
      <c r="H158" s="37">
        <v>3</v>
      </c>
      <c r="I158" s="37">
        <v>0</v>
      </c>
      <c r="J158" s="37">
        <v>3</v>
      </c>
      <c r="K158" s="38">
        <v>123.98</v>
      </c>
      <c r="L158" s="38">
        <v>0</v>
      </c>
      <c r="M158" s="38">
        <v>123.98</v>
      </c>
      <c r="N158" s="39">
        <v>5288094.1440000003</v>
      </c>
      <c r="O158" s="11">
        <v>3932281.1</v>
      </c>
      <c r="P158" s="11">
        <v>1288022.3899999999</v>
      </c>
      <c r="Q158" s="11">
        <v>67790.649999999994</v>
      </c>
      <c r="R158" s="44"/>
    </row>
    <row r="159" spans="1:18" ht="27" customHeight="1" x14ac:dyDescent="0.25">
      <c r="A159" s="49" t="s">
        <v>196</v>
      </c>
      <c r="B159" s="49"/>
      <c r="C159" s="22" t="s">
        <v>23</v>
      </c>
      <c r="D159" s="22" t="s">
        <v>23</v>
      </c>
      <c r="E159" s="22" t="s">
        <v>23</v>
      </c>
      <c r="F159" s="22" t="s">
        <v>23</v>
      </c>
      <c r="G159" s="37">
        <f>G160+G161+G162+G163+G164+G165</f>
        <v>110</v>
      </c>
      <c r="H159" s="37">
        <f t="shared" ref="H159:Q159" si="38">H160+H161+H162+H163+H164+H165</f>
        <v>35</v>
      </c>
      <c r="I159" s="37">
        <f t="shared" si="38"/>
        <v>22</v>
      </c>
      <c r="J159" s="37">
        <f t="shared" si="38"/>
        <v>13</v>
      </c>
      <c r="K159" s="38">
        <f t="shared" si="38"/>
        <v>1133.08</v>
      </c>
      <c r="L159" s="38">
        <f t="shared" si="38"/>
        <v>710.28000000000009</v>
      </c>
      <c r="M159" s="38">
        <f t="shared" si="38"/>
        <v>422.80000000000007</v>
      </c>
      <c r="N159" s="39">
        <f t="shared" si="38"/>
        <v>54387840</v>
      </c>
      <c r="O159" s="39">
        <f t="shared" si="38"/>
        <v>35937966.340000004</v>
      </c>
      <c r="P159" s="39">
        <f t="shared" si="38"/>
        <v>14759898.919999998</v>
      </c>
      <c r="Q159" s="39">
        <f t="shared" si="38"/>
        <v>3689974.74</v>
      </c>
      <c r="R159" s="44"/>
    </row>
    <row r="160" spans="1:18" ht="26.25" customHeight="1" x14ac:dyDescent="0.25">
      <c r="A160" s="34" t="s">
        <v>143</v>
      </c>
      <c r="B160" s="23" t="s">
        <v>271</v>
      </c>
      <c r="C160" s="35" t="s">
        <v>272</v>
      </c>
      <c r="D160" s="24">
        <v>41661</v>
      </c>
      <c r="E160" s="36" t="s">
        <v>108</v>
      </c>
      <c r="F160" s="36" t="s">
        <v>225</v>
      </c>
      <c r="G160" s="37">
        <v>16</v>
      </c>
      <c r="H160" s="37">
        <v>7</v>
      </c>
      <c r="I160" s="37">
        <v>5</v>
      </c>
      <c r="J160" s="37">
        <v>2</v>
      </c>
      <c r="K160" s="38">
        <v>265.02</v>
      </c>
      <c r="L160" s="38">
        <v>219.42</v>
      </c>
      <c r="M160" s="38">
        <v>45.6</v>
      </c>
      <c r="N160" s="39">
        <v>12720960</v>
      </c>
      <c r="O160" s="11">
        <v>8405655.2400000002</v>
      </c>
      <c r="P160" s="11">
        <v>3452243.81</v>
      </c>
      <c r="Q160" s="11">
        <v>863060.95</v>
      </c>
      <c r="R160" s="44"/>
    </row>
    <row r="161" spans="1:18" ht="27" customHeight="1" x14ac:dyDescent="0.25">
      <c r="A161" s="34" t="s">
        <v>145</v>
      </c>
      <c r="B161" s="23" t="s">
        <v>274</v>
      </c>
      <c r="C161" s="35" t="s">
        <v>275</v>
      </c>
      <c r="D161" s="24">
        <v>42016</v>
      </c>
      <c r="E161" s="36" t="s">
        <v>108</v>
      </c>
      <c r="F161" s="36" t="s">
        <v>225</v>
      </c>
      <c r="G161" s="37">
        <v>7</v>
      </c>
      <c r="H161" s="37">
        <v>4</v>
      </c>
      <c r="I161" s="37">
        <v>4</v>
      </c>
      <c r="J161" s="37">
        <v>0</v>
      </c>
      <c r="K161" s="38">
        <v>106.94</v>
      </c>
      <c r="L161" s="38">
        <v>106.94</v>
      </c>
      <c r="M161" s="38">
        <v>0</v>
      </c>
      <c r="N161" s="39">
        <v>5133120</v>
      </c>
      <c r="O161" s="11">
        <v>3391822.4</v>
      </c>
      <c r="P161" s="11">
        <v>1393038.08</v>
      </c>
      <c r="Q161" s="11">
        <v>348259.52</v>
      </c>
      <c r="R161" s="44"/>
    </row>
    <row r="162" spans="1:18" ht="28.5" customHeight="1" x14ac:dyDescent="0.25">
      <c r="A162" s="34" t="s">
        <v>352</v>
      </c>
      <c r="B162" s="23" t="s">
        <v>277</v>
      </c>
      <c r="C162" s="35" t="s">
        <v>278</v>
      </c>
      <c r="D162" s="24">
        <v>41730</v>
      </c>
      <c r="E162" s="36" t="s">
        <v>108</v>
      </c>
      <c r="F162" s="36" t="s">
        <v>225</v>
      </c>
      <c r="G162" s="37">
        <v>47</v>
      </c>
      <c r="H162" s="37">
        <v>6</v>
      </c>
      <c r="I162" s="37">
        <v>1</v>
      </c>
      <c r="J162" s="37">
        <v>5</v>
      </c>
      <c r="K162" s="38">
        <v>269.13</v>
      </c>
      <c r="L162" s="38">
        <v>56.2</v>
      </c>
      <c r="M162" s="38">
        <v>212.93</v>
      </c>
      <c r="N162" s="39">
        <v>12918240</v>
      </c>
      <c r="O162" s="11">
        <v>8536012.3599999994</v>
      </c>
      <c r="P162" s="11">
        <v>3505782.11</v>
      </c>
      <c r="Q162" s="11">
        <v>876445.53</v>
      </c>
      <c r="R162" s="44"/>
    </row>
    <row r="163" spans="1:18" ht="28.5" customHeight="1" x14ac:dyDescent="0.25">
      <c r="A163" s="34" t="s">
        <v>353</v>
      </c>
      <c r="B163" s="23" t="s">
        <v>373</v>
      </c>
      <c r="C163" s="35" t="s">
        <v>280</v>
      </c>
      <c r="D163" s="24">
        <v>42046</v>
      </c>
      <c r="E163" s="36" t="s">
        <v>108</v>
      </c>
      <c r="F163" s="36" t="s">
        <v>225</v>
      </c>
      <c r="G163" s="37">
        <v>23</v>
      </c>
      <c r="H163" s="37">
        <v>12</v>
      </c>
      <c r="I163" s="37">
        <v>10</v>
      </c>
      <c r="J163" s="37">
        <v>2</v>
      </c>
      <c r="K163" s="38">
        <v>338.77</v>
      </c>
      <c r="L163" s="38">
        <v>267.40999999999997</v>
      </c>
      <c r="M163" s="38">
        <v>71.36</v>
      </c>
      <c r="N163" s="39">
        <v>16260960</v>
      </c>
      <c r="O163" s="11">
        <v>10744788.41</v>
      </c>
      <c r="P163" s="11">
        <v>4412937.2699999996</v>
      </c>
      <c r="Q163" s="11">
        <v>1103234.32</v>
      </c>
      <c r="R163" s="44"/>
    </row>
    <row r="164" spans="1:18" ht="26.25" customHeight="1" x14ac:dyDescent="0.25">
      <c r="A164" s="22" t="s">
        <v>356</v>
      </c>
      <c r="B164" s="23" t="s">
        <v>374</v>
      </c>
      <c r="C164" s="35" t="s">
        <v>281</v>
      </c>
      <c r="D164" s="24">
        <v>41362</v>
      </c>
      <c r="E164" s="36" t="s">
        <v>108</v>
      </c>
      <c r="F164" s="36" t="s">
        <v>225</v>
      </c>
      <c r="G164" s="37">
        <v>6</v>
      </c>
      <c r="H164" s="37">
        <v>3</v>
      </c>
      <c r="I164" s="37">
        <v>1</v>
      </c>
      <c r="J164" s="37">
        <v>2</v>
      </c>
      <c r="K164" s="38">
        <v>76.510000000000005</v>
      </c>
      <c r="L164" s="38">
        <v>16.71</v>
      </c>
      <c r="M164" s="38">
        <v>59.800000000000004</v>
      </c>
      <c r="N164" s="39">
        <v>3672480</v>
      </c>
      <c r="O164" s="11">
        <v>2426672.2599999998</v>
      </c>
      <c r="P164" s="11">
        <v>996646.19</v>
      </c>
      <c r="Q164" s="11">
        <v>249161.55</v>
      </c>
      <c r="R164" s="44"/>
    </row>
    <row r="165" spans="1:18" ht="28.5" customHeight="1" x14ac:dyDescent="0.25">
      <c r="A165" s="22" t="s">
        <v>284</v>
      </c>
      <c r="B165" s="23" t="s">
        <v>393</v>
      </c>
      <c r="C165" s="35" t="s">
        <v>282</v>
      </c>
      <c r="D165" s="24">
        <v>41304</v>
      </c>
      <c r="E165" s="36" t="s">
        <v>108</v>
      </c>
      <c r="F165" s="36" t="s">
        <v>225</v>
      </c>
      <c r="G165" s="37">
        <v>11</v>
      </c>
      <c r="H165" s="37">
        <v>3</v>
      </c>
      <c r="I165" s="37">
        <v>1</v>
      </c>
      <c r="J165" s="37">
        <v>2</v>
      </c>
      <c r="K165" s="38">
        <v>76.710000000000008</v>
      </c>
      <c r="L165" s="38">
        <v>43.6</v>
      </c>
      <c r="M165" s="38">
        <v>33.11</v>
      </c>
      <c r="N165" s="39">
        <v>3682080.0000000005</v>
      </c>
      <c r="O165" s="11">
        <v>2433015.67</v>
      </c>
      <c r="P165" s="11">
        <v>999251.46</v>
      </c>
      <c r="Q165" s="11">
        <v>249812.87</v>
      </c>
      <c r="R165" s="44"/>
    </row>
    <row r="166" spans="1:18" ht="28.5" customHeight="1" x14ac:dyDescent="0.25">
      <c r="A166" s="50" t="s">
        <v>283</v>
      </c>
      <c r="B166" s="51"/>
      <c r="C166" s="22" t="s">
        <v>23</v>
      </c>
      <c r="D166" s="22" t="s">
        <v>23</v>
      </c>
      <c r="E166" s="22" t="s">
        <v>23</v>
      </c>
      <c r="F166" s="22" t="s">
        <v>23</v>
      </c>
      <c r="G166" s="37">
        <f>G167+G168</f>
        <v>53</v>
      </c>
      <c r="H166" s="37">
        <f t="shared" ref="H166:Q166" si="39">H167+H168</f>
        <v>20</v>
      </c>
      <c r="I166" s="37">
        <f t="shared" si="39"/>
        <v>14</v>
      </c>
      <c r="J166" s="37">
        <f t="shared" si="39"/>
        <v>6</v>
      </c>
      <c r="K166" s="38">
        <f t="shared" si="39"/>
        <v>670.04</v>
      </c>
      <c r="L166" s="38">
        <f t="shared" si="39"/>
        <v>459.26</v>
      </c>
      <c r="M166" s="38">
        <f t="shared" si="39"/>
        <v>210.78</v>
      </c>
      <c r="N166" s="39">
        <f t="shared" si="39"/>
        <v>32161920</v>
      </c>
      <c r="O166" s="39">
        <f t="shared" si="39"/>
        <v>21251698.880000003</v>
      </c>
      <c r="P166" s="39">
        <f t="shared" si="39"/>
        <v>5455110.5600000005</v>
      </c>
      <c r="Q166" s="39">
        <f t="shared" si="39"/>
        <v>5455110.5600000005</v>
      </c>
      <c r="R166" s="44"/>
    </row>
    <row r="167" spans="1:18" ht="28.5" customHeight="1" x14ac:dyDescent="0.25">
      <c r="A167" s="34" t="s">
        <v>285</v>
      </c>
      <c r="B167" s="23" t="s">
        <v>375</v>
      </c>
      <c r="C167" s="18">
        <v>3330</v>
      </c>
      <c r="D167" s="19">
        <v>42720</v>
      </c>
      <c r="E167" s="36" t="s">
        <v>108</v>
      </c>
      <c r="F167" s="36" t="s">
        <v>225</v>
      </c>
      <c r="G167" s="37">
        <v>29</v>
      </c>
      <c r="H167" s="37">
        <v>12</v>
      </c>
      <c r="I167" s="37">
        <v>12</v>
      </c>
      <c r="J167" s="37">
        <v>0</v>
      </c>
      <c r="K167" s="38">
        <v>387.82</v>
      </c>
      <c r="L167" s="38">
        <v>387.82</v>
      </c>
      <c r="M167" s="38">
        <v>0</v>
      </c>
      <c r="N167" s="39">
        <v>18615360</v>
      </c>
      <c r="O167" s="11">
        <v>12300510.210000001</v>
      </c>
      <c r="P167" s="11">
        <v>3157424.89</v>
      </c>
      <c r="Q167" s="11">
        <v>3157424.9</v>
      </c>
      <c r="R167" s="44"/>
    </row>
    <row r="168" spans="1:18" ht="28.5" customHeight="1" x14ac:dyDescent="0.25">
      <c r="A168" s="34" t="s">
        <v>354</v>
      </c>
      <c r="B168" s="23" t="s">
        <v>376</v>
      </c>
      <c r="C168" s="18">
        <v>3330</v>
      </c>
      <c r="D168" s="19">
        <v>42720</v>
      </c>
      <c r="E168" s="36" t="s">
        <v>108</v>
      </c>
      <c r="F168" s="36" t="s">
        <v>225</v>
      </c>
      <c r="G168" s="37">
        <v>24</v>
      </c>
      <c r="H168" s="37">
        <v>8</v>
      </c>
      <c r="I168" s="37">
        <v>2</v>
      </c>
      <c r="J168" s="37">
        <v>6</v>
      </c>
      <c r="K168" s="38">
        <v>282.22000000000003</v>
      </c>
      <c r="L168" s="38">
        <v>71.44</v>
      </c>
      <c r="M168" s="38">
        <v>210.78</v>
      </c>
      <c r="N168" s="39">
        <v>13546560.000000002</v>
      </c>
      <c r="O168" s="11">
        <v>8951188.6699999999</v>
      </c>
      <c r="P168" s="11">
        <v>2297685.67</v>
      </c>
      <c r="Q168" s="11">
        <v>2297685.66</v>
      </c>
      <c r="R168" s="44"/>
    </row>
    <row r="169" spans="1:18" ht="28.5" customHeight="1" x14ac:dyDescent="0.25">
      <c r="A169" s="52" t="s">
        <v>286</v>
      </c>
      <c r="B169" s="49"/>
      <c r="C169" s="22" t="s">
        <v>23</v>
      </c>
      <c r="D169" s="22" t="s">
        <v>23</v>
      </c>
      <c r="E169" s="22" t="s">
        <v>23</v>
      </c>
      <c r="F169" s="22" t="s">
        <v>23</v>
      </c>
      <c r="G169" s="37">
        <f>G170+G172+G183+G185+G194</f>
        <v>542</v>
      </c>
      <c r="H169" s="37">
        <f t="shared" ref="H169:Q169" si="40">H170+H172+H183+H185+H194</f>
        <v>237</v>
      </c>
      <c r="I169" s="37">
        <f t="shared" si="40"/>
        <v>174</v>
      </c>
      <c r="J169" s="37">
        <f t="shared" si="40"/>
        <v>63</v>
      </c>
      <c r="K169" s="38">
        <f t="shared" si="40"/>
        <v>9268.7900000000009</v>
      </c>
      <c r="L169" s="38">
        <f t="shared" si="40"/>
        <v>7036.26</v>
      </c>
      <c r="M169" s="38">
        <f t="shared" si="40"/>
        <v>2232.5299999999997</v>
      </c>
      <c r="N169" s="39">
        <f t="shared" si="40"/>
        <v>420741024.55400002</v>
      </c>
      <c r="O169" s="39">
        <f t="shared" si="40"/>
        <v>293978768.55860001</v>
      </c>
      <c r="P169" s="39">
        <f t="shared" si="40"/>
        <v>85616647.859999999</v>
      </c>
      <c r="Q169" s="39">
        <f t="shared" si="40"/>
        <v>41145608.130000003</v>
      </c>
      <c r="R169" s="45"/>
    </row>
    <row r="170" spans="1:18" ht="28.5" customHeight="1" x14ac:dyDescent="0.25">
      <c r="A170" s="49" t="s">
        <v>287</v>
      </c>
      <c r="B170" s="49"/>
      <c r="C170" s="22" t="s">
        <v>23</v>
      </c>
      <c r="D170" s="22" t="s">
        <v>23</v>
      </c>
      <c r="E170" s="22" t="s">
        <v>23</v>
      </c>
      <c r="F170" s="22" t="s">
        <v>23</v>
      </c>
      <c r="G170" s="37">
        <v>12</v>
      </c>
      <c r="H170" s="37">
        <v>5</v>
      </c>
      <c r="I170" s="37">
        <v>0</v>
      </c>
      <c r="J170" s="37">
        <v>5</v>
      </c>
      <c r="K170" s="38">
        <v>152</v>
      </c>
      <c r="L170" s="38">
        <v>0</v>
      </c>
      <c r="M170" s="38">
        <v>152</v>
      </c>
      <c r="N170" s="39">
        <v>6483225.5999999996</v>
      </c>
      <c r="O170" s="11">
        <v>4820993.12</v>
      </c>
      <c r="P170" s="11">
        <v>1579120.86</v>
      </c>
      <c r="Q170" s="11">
        <v>83111.62</v>
      </c>
      <c r="R170" s="44"/>
    </row>
    <row r="171" spans="1:18" ht="28.5" customHeight="1" x14ac:dyDescent="0.25">
      <c r="A171" s="22" t="s">
        <v>355</v>
      </c>
      <c r="B171" s="23" t="s">
        <v>289</v>
      </c>
      <c r="C171" s="22">
        <v>71</v>
      </c>
      <c r="D171" s="24">
        <v>42206</v>
      </c>
      <c r="E171" s="36" t="s">
        <v>290</v>
      </c>
      <c r="F171" s="36" t="s">
        <v>291</v>
      </c>
      <c r="G171" s="37">
        <v>12</v>
      </c>
      <c r="H171" s="37">
        <v>5</v>
      </c>
      <c r="I171" s="37">
        <v>0</v>
      </c>
      <c r="J171" s="37">
        <v>5</v>
      </c>
      <c r="K171" s="38">
        <v>152</v>
      </c>
      <c r="L171" s="38">
        <v>0</v>
      </c>
      <c r="M171" s="38">
        <v>152</v>
      </c>
      <c r="N171" s="39">
        <v>6483225.5999999996</v>
      </c>
      <c r="O171" s="11">
        <v>4820993.12</v>
      </c>
      <c r="P171" s="11">
        <v>1579120.86</v>
      </c>
      <c r="Q171" s="11">
        <v>83111.62</v>
      </c>
      <c r="R171" s="44"/>
    </row>
    <row r="172" spans="1:18" ht="28.5" customHeight="1" x14ac:dyDescent="0.25">
      <c r="A172" s="49" t="s">
        <v>74</v>
      </c>
      <c r="B172" s="49"/>
      <c r="C172" s="22" t="s">
        <v>23</v>
      </c>
      <c r="D172" s="22" t="s">
        <v>23</v>
      </c>
      <c r="E172" s="22" t="s">
        <v>23</v>
      </c>
      <c r="F172" s="22" t="s">
        <v>23</v>
      </c>
      <c r="G172" s="37">
        <f>G173+G174+G175+G176+G177+G178+G179+G180+G181+G182</f>
        <v>49</v>
      </c>
      <c r="H172" s="37">
        <f t="shared" ref="H172:Q172" si="41">H173+H174+H175+H176+H177+H178+H179+H180+H181+H182</f>
        <v>29</v>
      </c>
      <c r="I172" s="37">
        <f t="shared" si="41"/>
        <v>11</v>
      </c>
      <c r="J172" s="37">
        <f t="shared" si="41"/>
        <v>18</v>
      </c>
      <c r="K172" s="38">
        <f t="shared" si="41"/>
        <v>923.82999999999993</v>
      </c>
      <c r="L172" s="38">
        <f t="shared" si="41"/>
        <v>335.53</v>
      </c>
      <c r="M172" s="38">
        <f t="shared" si="41"/>
        <v>588.30000000000007</v>
      </c>
      <c r="N172" s="39">
        <f t="shared" si="41"/>
        <v>39403936.219999991</v>
      </c>
      <c r="O172" s="39">
        <f t="shared" si="41"/>
        <v>29301171.539999999</v>
      </c>
      <c r="P172" s="39">
        <f t="shared" si="41"/>
        <v>9597626.4499999993</v>
      </c>
      <c r="Q172" s="39">
        <f t="shared" si="41"/>
        <v>505138.23</v>
      </c>
      <c r="R172" s="44"/>
    </row>
    <row r="173" spans="1:18" ht="28.5" customHeight="1" x14ac:dyDescent="0.25">
      <c r="A173" s="34" t="s">
        <v>288</v>
      </c>
      <c r="B173" s="23" t="s">
        <v>293</v>
      </c>
      <c r="C173" s="29" t="s">
        <v>294</v>
      </c>
      <c r="D173" s="24">
        <v>41085</v>
      </c>
      <c r="E173" s="36" t="s">
        <v>290</v>
      </c>
      <c r="F173" s="36" t="s">
        <v>291</v>
      </c>
      <c r="G173" s="37">
        <v>3</v>
      </c>
      <c r="H173" s="37">
        <v>1</v>
      </c>
      <c r="I173" s="37">
        <v>1</v>
      </c>
      <c r="J173" s="37">
        <v>0</v>
      </c>
      <c r="K173" s="38">
        <v>40.97</v>
      </c>
      <c r="L173" s="38">
        <v>40.97</v>
      </c>
      <c r="M173" s="38">
        <v>0</v>
      </c>
      <c r="N173" s="39">
        <v>1747485.21</v>
      </c>
      <c r="O173" s="11">
        <v>1299447.95</v>
      </c>
      <c r="P173" s="11">
        <v>425635.4</v>
      </c>
      <c r="Q173" s="11">
        <v>22401.86</v>
      </c>
      <c r="R173" s="44"/>
    </row>
    <row r="174" spans="1:18" ht="28.5" customHeight="1" x14ac:dyDescent="0.25">
      <c r="A174" s="34" t="s">
        <v>292</v>
      </c>
      <c r="B174" s="23" t="s">
        <v>296</v>
      </c>
      <c r="C174" s="35" t="s">
        <v>297</v>
      </c>
      <c r="D174" s="24">
        <v>41085</v>
      </c>
      <c r="E174" s="36" t="s">
        <v>290</v>
      </c>
      <c r="F174" s="36" t="s">
        <v>291</v>
      </c>
      <c r="G174" s="37">
        <v>5</v>
      </c>
      <c r="H174" s="37">
        <v>3</v>
      </c>
      <c r="I174" s="37">
        <v>0</v>
      </c>
      <c r="J174" s="37">
        <v>3</v>
      </c>
      <c r="K174" s="38">
        <v>76.8</v>
      </c>
      <c r="L174" s="38">
        <v>0</v>
      </c>
      <c r="M174" s="38">
        <v>76.8</v>
      </c>
      <c r="N174" s="39">
        <v>3275735.0399999996</v>
      </c>
      <c r="O174" s="11">
        <v>2435870.21</v>
      </c>
      <c r="P174" s="11">
        <v>797871.59</v>
      </c>
      <c r="Q174" s="11">
        <v>41993.24</v>
      </c>
      <c r="R174" s="44"/>
    </row>
    <row r="175" spans="1:18" ht="28.5" customHeight="1" x14ac:dyDescent="0.25">
      <c r="A175" s="34" t="s">
        <v>295</v>
      </c>
      <c r="B175" s="23" t="s">
        <v>378</v>
      </c>
      <c r="C175" s="35" t="s">
        <v>299</v>
      </c>
      <c r="D175" s="24">
        <v>41085</v>
      </c>
      <c r="E175" s="36" t="s">
        <v>290</v>
      </c>
      <c r="F175" s="36" t="s">
        <v>291</v>
      </c>
      <c r="G175" s="37">
        <v>8</v>
      </c>
      <c r="H175" s="37">
        <v>6</v>
      </c>
      <c r="I175" s="37">
        <v>3</v>
      </c>
      <c r="J175" s="37">
        <v>3</v>
      </c>
      <c r="K175" s="38">
        <v>203.62</v>
      </c>
      <c r="L175" s="38">
        <v>101.62</v>
      </c>
      <c r="M175" s="38">
        <v>102</v>
      </c>
      <c r="N175" s="39">
        <v>8684963.1400000006</v>
      </c>
      <c r="O175" s="11">
        <v>6458227.7599999998</v>
      </c>
      <c r="P175" s="11">
        <v>2115398.61</v>
      </c>
      <c r="Q175" s="11">
        <v>111336.77</v>
      </c>
      <c r="R175" s="44"/>
    </row>
    <row r="176" spans="1:18" ht="26.25" customHeight="1" x14ac:dyDescent="0.25">
      <c r="A176" s="22" t="s">
        <v>298</v>
      </c>
      <c r="B176" s="23" t="s">
        <v>377</v>
      </c>
      <c r="C176" s="35" t="s">
        <v>301</v>
      </c>
      <c r="D176" s="24">
        <v>41085</v>
      </c>
      <c r="E176" s="36" t="s">
        <v>290</v>
      </c>
      <c r="F176" s="36" t="s">
        <v>291</v>
      </c>
      <c r="G176" s="37">
        <v>2</v>
      </c>
      <c r="H176" s="37">
        <v>2</v>
      </c>
      <c r="I176" s="37">
        <v>2</v>
      </c>
      <c r="J176" s="37">
        <v>0</v>
      </c>
      <c r="K176" s="38">
        <v>44</v>
      </c>
      <c r="L176" s="38">
        <v>44</v>
      </c>
      <c r="M176" s="38">
        <v>0</v>
      </c>
      <c r="N176" s="39">
        <v>1876723.2</v>
      </c>
      <c r="O176" s="11">
        <v>1395550.64</v>
      </c>
      <c r="P176" s="11">
        <v>457113.93</v>
      </c>
      <c r="Q176" s="11">
        <v>24058.63</v>
      </c>
      <c r="R176" s="44"/>
    </row>
    <row r="177" spans="1:18" ht="27" customHeight="1" x14ac:dyDescent="0.25">
      <c r="A177" s="34" t="s">
        <v>300</v>
      </c>
      <c r="B177" s="23" t="s">
        <v>303</v>
      </c>
      <c r="C177" s="35" t="s">
        <v>304</v>
      </c>
      <c r="D177" s="24">
        <v>41085</v>
      </c>
      <c r="E177" s="36" t="s">
        <v>290</v>
      </c>
      <c r="F177" s="36" t="s">
        <v>291</v>
      </c>
      <c r="G177" s="37">
        <v>5</v>
      </c>
      <c r="H177" s="37">
        <v>3</v>
      </c>
      <c r="I177" s="37">
        <v>0</v>
      </c>
      <c r="J177" s="37">
        <v>3</v>
      </c>
      <c r="K177" s="38">
        <v>120.2</v>
      </c>
      <c r="L177" s="38">
        <v>0</v>
      </c>
      <c r="M177" s="38">
        <v>120.2</v>
      </c>
      <c r="N177" s="39">
        <v>5126866.5599999996</v>
      </c>
      <c r="O177" s="11">
        <v>3812390.61</v>
      </c>
      <c r="P177" s="11">
        <v>1248752.1499999999</v>
      </c>
      <c r="Q177" s="11">
        <v>65723.8</v>
      </c>
      <c r="R177" s="44"/>
    </row>
    <row r="178" spans="1:18" ht="28.5" customHeight="1" x14ac:dyDescent="0.25">
      <c r="A178" s="34" t="s">
        <v>302</v>
      </c>
      <c r="B178" s="23" t="s">
        <v>306</v>
      </c>
      <c r="C178" s="29">
        <v>26</v>
      </c>
      <c r="D178" s="24">
        <v>41085</v>
      </c>
      <c r="E178" s="36" t="s">
        <v>290</v>
      </c>
      <c r="F178" s="36" t="s">
        <v>291</v>
      </c>
      <c r="G178" s="37">
        <v>8</v>
      </c>
      <c r="H178" s="37">
        <v>3</v>
      </c>
      <c r="I178" s="37">
        <v>1</v>
      </c>
      <c r="J178" s="37">
        <v>2</v>
      </c>
      <c r="K178" s="38">
        <v>118.6</v>
      </c>
      <c r="L178" s="38">
        <v>41.8</v>
      </c>
      <c r="M178" s="38">
        <v>76.8</v>
      </c>
      <c r="N178" s="39">
        <v>5058622.0799999991</v>
      </c>
      <c r="O178" s="11">
        <v>3761643.32</v>
      </c>
      <c r="P178" s="11">
        <v>1232129.83</v>
      </c>
      <c r="Q178" s="11">
        <v>64848.94</v>
      </c>
      <c r="R178" s="44"/>
    </row>
    <row r="179" spans="1:18" ht="28.5" customHeight="1" x14ac:dyDescent="0.25">
      <c r="A179" s="22" t="s">
        <v>305</v>
      </c>
      <c r="B179" s="23" t="s">
        <v>308</v>
      </c>
      <c r="C179" s="35" t="s">
        <v>309</v>
      </c>
      <c r="D179" s="24">
        <v>41085</v>
      </c>
      <c r="E179" s="36" t="s">
        <v>290</v>
      </c>
      <c r="F179" s="36" t="s">
        <v>291</v>
      </c>
      <c r="G179" s="37">
        <v>4</v>
      </c>
      <c r="H179" s="37">
        <v>2</v>
      </c>
      <c r="I179" s="37">
        <v>0</v>
      </c>
      <c r="J179" s="37">
        <v>2</v>
      </c>
      <c r="K179" s="38">
        <v>80.400000000000006</v>
      </c>
      <c r="L179" s="38">
        <v>0</v>
      </c>
      <c r="M179" s="38">
        <v>80.400000000000006</v>
      </c>
      <c r="N179" s="39">
        <v>3429285.12</v>
      </c>
      <c r="O179" s="11">
        <v>2550051.62</v>
      </c>
      <c r="P179" s="11">
        <v>835271.82</v>
      </c>
      <c r="Q179" s="11">
        <v>43961.67</v>
      </c>
      <c r="R179" s="44"/>
    </row>
    <row r="180" spans="1:18" ht="28.5" customHeight="1" x14ac:dyDescent="0.25">
      <c r="A180" s="34" t="s">
        <v>307</v>
      </c>
      <c r="B180" s="23" t="s">
        <v>311</v>
      </c>
      <c r="C180" s="35" t="s">
        <v>312</v>
      </c>
      <c r="D180" s="24">
        <v>41085</v>
      </c>
      <c r="E180" s="36" t="s">
        <v>290</v>
      </c>
      <c r="F180" s="36" t="s">
        <v>291</v>
      </c>
      <c r="G180" s="37">
        <v>3</v>
      </c>
      <c r="H180" s="37">
        <v>2</v>
      </c>
      <c r="I180" s="37">
        <v>0</v>
      </c>
      <c r="J180" s="37">
        <v>2</v>
      </c>
      <c r="K180" s="38">
        <v>70.2</v>
      </c>
      <c r="L180" s="38">
        <v>0</v>
      </c>
      <c r="M180" s="38">
        <v>70.2</v>
      </c>
      <c r="N180" s="39">
        <v>2994226.56</v>
      </c>
      <c r="O180" s="11">
        <v>2226537.61</v>
      </c>
      <c r="P180" s="11">
        <v>729304.5</v>
      </c>
      <c r="Q180" s="11">
        <v>38384.449999999997</v>
      </c>
      <c r="R180" s="44"/>
    </row>
    <row r="181" spans="1:18" ht="28.5" customHeight="1" x14ac:dyDescent="0.25">
      <c r="A181" s="34" t="s">
        <v>310</v>
      </c>
      <c r="B181" s="23" t="s">
        <v>314</v>
      </c>
      <c r="C181" s="29">
        <v>27</v>
      </c>
      <c r="D181" s="24">
        <v>41085</v>
      </c>
      <c r="E181" s="36" t="s">
        <v>290</v>
      </c>
      <c r="F181" s="36" t="s">
        <v>291</v>
      </c>
      <c r="G181" s="37">
        <v>7</v>
      </c>
      <c r="H181" s="37">
        <v>3</v>
      </c>
      <c r="I181" s="37">
        <v>1</v>
      </c>
      <c r="J181" s="37">
        <v>2</v>
      </c>
      <c r="K181" s="38">
        <v>78.97</v>
      </c>
      <c r="L181" s="38">
        <v>36.17</v>
      </c>
      <c r="M181" s="38">
        <v>42.8</v>
      </c>
      <c r="N181" s="39">
        <v>3368291.62</v>
      </c>
      <c r="O181" s="11">
        <v>2504696.23</v>
      </c>
      <c r="P181" s="11">
        <v>820415.62</v>
      </c>
      <c r="Q181" s="11">
        <v>43179.77</v>
      </c>
      <c r="R181" s="44"/>
    </row>
    <row r="182" spans="1:18" ht="28.5" customHeight="1" x14ac:dyDescent="0.25">
      <c r="A182" s="22" t="s">
        <v>313</v>
      </c>
      <c r="B182" s="23" t="s">
        <v>316</v>
      </c>
      <c r="C182" s="29">
        <v>28</v>
      </c>
      <c r="D182" s="24">
        <v>41085</v>
      </c>
      <c r="E182" s="36" t="s">
        <v>290</v>
      </c>
      <c r="F182" s="36" t="s">
        <v>291</v>
      </c>
      <c r="G182" s="37">
        <v>4</v>
      </c>
      <c r="H182" s="37">
        <v>4</v>
      </c>
      <c r="I182" s="37">
        <v>3</v>
      </c>
      <c r="J182" s="37">
        <v>1</v>
      </c>
      <c r="K182" s="38">
        <v>90.07</v>
      </c>
      <c r="L182" s="38">
        <v>70.97</v>
      </c>
      <c r="M182" s="38">
        <v>19.100000000000001</v>
      </c>
      <c r="N182" s="39">
        <v>3841737.69</v>
      </c>
      <c r="O182" s="11">
        <v>2856755.59</v>
      </c>
      <c r="P182" s="11">
        <v>935733</v>
      </c>
      <c r="Q182" s="11">
        <v>49249.1</v>
      </c>
      <c r="R182" s="44"/>
    </row>
    <row r="183" spans="1:18" ht="28.5" customHeight="1" x14ac:dyDescent="0.25">
      <c r="A183" s="49" t="s">
        <v>317</v>
      </c>
      <c r="B183" s="49"/>
      <c r="C183" s="22" t="s">
        <v>23</v>
      </c>
      <c r="D183" s="22" t="s">
        <v>23</v>
      </c>
      <c r="E183" s="22" t="s">
        <v>23</v>
      </c>
      <c r="F183" s="22" t="s">
        <v>23</v>
      </c>
      <c r="G183" s="37">
        <v>92</v>
      </c>
      <c r="H183" s="37">
        <v>42</v>
      </c>
      <c r="I183" s="37">
        <v>42</v>
      </c>
      <c r="J183" s="37">
        <v>0</v>
      </c>
      <c r="K183" s="38">
        <v>2075.06</v>
      </c>
      <c r="L183" s="38">
        <v>2075.06</v>
      </c>
      <c r="M183" s="38">
        <v>0</v>
      </c>
      <c r="N183" s="39">
        <v>88507119.159999996</v>
      </c>
      <c r="O183" s="11">
        <v>65814802.520000003</v>
      </c>
      <c r="P183" s="11">
        <v>21557700.809999999</v>
      </c>
      <c r="Q183" s="11">
        <v>1134615.83</v>
      </c>
      <c r="R183" s="44"/>
    </row>
    <row r="184" spans="1:18" ht="26.25" customHeight="1" x14ac:dyDescent="0.25">
      <c r="A184" s="22" t="s">
        <v>315</v>
      </c>
      <c r="B184" s="23" t="s">
        <v>319</v>
      </c>
      <c r="C184" s="29">
        <v>95</v>
      </c>
      <c r="D184" s="24">
        <v>42607</v>
      </c>
      <c r="E184" s="36" t="s">
        <v>290</v>
      </c>
      <c r="F184" s="36" t="s">
        <v>291</v>
      </c>
      <c r="G184" s="37">
        <v>92</v>
      </c>
      <c r="H184" s="37">
        <v>42</v>
      </c>
      <c r="I184" s="37">
        <v>42</v>
      </c>
      <c r="J184" s="37">
        <v>0</v>
      </c>
      <c r="K184" s="38">
        <v>2075.06</v>
      </c>
      <c r="L184" s="38">
        <v>2075.06</v>
      </c>
      <c r="M184" s="38">
        <v>0</v>
      </c>
      <c r="N184" s="39">
        <v>88507119.159999996</v>
      </c>
      <c r="O184" s="11">
        <v>65814802.520000003</v>
      </c>
      <c r="P184" s="11">
        <v>21557700.809999999</v>
      </c>
      <c r="Q184" s="11">
        <v>1134615.83</v>
      </c>
      <c r="R184" s="44"/>
    </row>
    <row r="185" spans="1:18" ht="28.5" customHeight="1" x14ac:dyDescent="0.25">
      <c r="A185" s="49" t="s">
        <v>320</v>
      </c>
      <c r="B185" s="49"/>
      <c r="C185" s="22" t="s">
        <v>23</v>
      </c>
      <c r="D185" s="22" t="s">
        <v>23</v>
      </c>
      <c r="E185" s="22" t="s">
        <v>23</v>
      </c>
      <c r="F185" s="22" t="s">
        <v>23</v>
      </c>
      <c r="G185" s="37">
        <f>G186+G187+G188+G189+G190+G191+G192+G193</f>
        <v>96</v>
      </c>
      <c r="H185" s="37">
        <f t="shared" ref="H185:Q185" si="42">H186+H187+H188+H189+H190+H191+H192+H193</f>
        <v>33</v>
      </c>
      <c r="I185" s="37">
        <f t="shared" si="42"/>
        <v>12</v>
      </c>
      <c r="J185" s="37">
        <f t="shared" si="42"/>
        <v>21</v>
      </c>
      <c r="K185" s="38">
        <f t="shared" si="42"/>
        <v>1367.53</v>
      </c>
      <c r="L185" s="38">
        <f t="shared" si="42"/>
        <v>536.73</v>
      </c>
      <c r="M185" s="38">
        <f t="shared" si="42"/>
        <v>830.8</v>
      </c>
      <c r="N185" s="39">
        <f t="shared" si="42"/>
        <v>58328983.573999994</v>
      </c>
      <c r="O185" s="39">
        <f t="shared" si="42"/>
        <v>43374031.060000002</v>
      </c>
      <c r="P185" s="39">
        <f t="shared" si="42"/>
        <v>14207204.9</v>
      </c>
      <c r="Q185" s="39">
        <f t="shared" si="42"/>
        <v>747747.6100000001</v>
      </c>
      <c r="R185" s="44"/>
    </row>
    <row r="186" spans="1:18" ht="28.5" customHeight="1" x14ac:dyDescent="0.25">
      <c r="A186" s="34" t="s">
        <v>318</v>
      </c>
      <c r="B186" s="23" t="s">
        <v>322</v>
      </c>
      <c r="C186" s="29" t="s">
        <v>117</v>
      </c>
      <c r="D186" s="24">
        <v>42734</v>
      </c>
      <c r="E186" s="36" t="s">
        <v>290</v>
      </c>
      <c r="F186" s="36" t="s">
        <v>291</v>
      </c>
      <c r="G186" s="37">
        <v>14</v>
      </c>
      <c r="H186" s="37">
        <v>5</v>
      </c>
      <c r="I186" s="37">
        <v>0</v>
      </c>
      <c r="J186" s="37">
        <v>5</v>
      </c>
      <c r="K186" s="38">
        <v>166.7</v>
      </c>
      <c r="L186" s="38">
        <v>0</v>
      </c>
      <c r="M186" s="38">
        <v>166.7</v>
      </c>
      <c r="N186" s="39">
        <v>7110221.7599999998</v>
      </c>
      <c r="O186" s="11">
        <v>5287233.9000000004</v>
      </c>
      <c r="P186" s="11">
        <v>1731838.47</v>
      </c>
      <c r="Q186" s="11">
        <v>91149.39</v>
      </c>
      <c r="R186" s="44"/>
    </row>
    <row r="187" spans="1:18" ht="28.5" customHeight="1" x14ac:dyDescent="0.25">
      <c r="A187" s="34" t="s">
        <v>321</v>
      </c>
      <c r="B187" s="23" t="s">
        <v>357</v>
      </c>
      <c r="C187" s="29" t="s">
        <v>117</v>
      </c>
      <c r="D187" s="24">
        <v>42734</v>
      </c>
      <c r="E187" s="36" t="s">
        <v>290</v>
      </c>
      <c r="F187" s="36" t="s">
        <v>291</v>
      </c>
      <c r="G187" s="37">
        <v>6</v>
      </c>
      <c r="H187" s="37">
        <v>3</v>
      </c>
      <c r="I187" s="37">
        <v>1</v>
      </c>
      <c r="J187" s="37">
        <v>2</v>
      </c>
      <c r="K187" s="38">
        <v>83.6</v>
      </c>
      <c r="L187" s="38">
        <v>29.9</v>
      </c>
      <c r="M187" s="38">
        <v>53.7</v>
      </c>
      <c r="N187" s="39">
        <v>3565774.0799999996</v>
      </c>
      <c r="O187" s="11">
        <v>2651546.2200000002</v>
      </c>
      <c r="P187" s="11">
        <v>868516.47</v>
      </c>
      <c r="Q187" s="11">
        <v>45711.39</v>
      </c>
      <c r="R187" s="44"/>
    </row>
    <row r="188" spans="1:18" ht="27" customHeight="1" x14ac:dyDescent="0.25">
      <c r="A188" s="34" t="s">
        <v>323</v>
      </c>
      <c r="B188" s="23" t="s">
        <v>325</v>
      </c>
      <c r="C188" s="29" t="s">
        <v>117</v>
      </c>
      <c r="D188" s="24">
        <v>42734</v>
      </c>
      <c r="E188" s="36" t="s">
        <v>290</v>
      </c>
      <c r="F188" s="36" t="s">
        <v>291</v>
      </c>
      <c r="G188" s="37">
        <v>9</v>
      </c>
      <c r="H188" s="37">
        <v>2</v>
      </c>
      <c r="I188" s="37">
        <v>1</v>
      </c>
      <c r="J188" s="37">
        <v>1</v>
      </c>
      <c r="K188" s="38">
        <v>110.55</v>
      </c>
      <c r="L188" s="38">
        <v>54.55</v>
      </c>
      <c r="M188" s="38">
        <v>56</v>
      </c>
      <c r="N188" s="39">
        <v>4715267.03</v>
      </c>
      <c r="O188" s="11">
        <v>3506320.98</v>
      </c>
      <c r="P188" s="11">
        <v>1148498.75</v>
      </c>
      <c r="Q188" s="11">
        <v>60447.3</v>
      </c>
      <c r="R188" s="44"/>
    </row>
    <row r="189" spans="1:18" ht="28.5" customHeight="1" x14ac:dyDescent="0.25">
      <c r="A189" s="34" t="s">
        <v>324</v>
      </c>
      <c r="B189" s="23" t="s">
        <v>327</v>
      </c>
      <c r="C189" s="29" t="s">
        <v>117</v>
      </c>
      <c r="D189" s="24">
        <v>42734</v>
      </c>
      <c r="E189" s="36" t="s">
        <v>290</v>
      </c>
      <c r="F189" s="36" t="s">
        <v>291</v>
      </c>
      <c r="G189" s="37">
        <v>2</v>
      </c>
      <c r="H189" s="37">
        <v>1</v>
      </c>
      <c r="I189" s="37">
        <v>0</v>
      </c>
      <c r="J189" s="37">
        <v>1</v>
      </c>
      <c r="K189" s="38">
        <v>61.5</v>
      </c>
      <c r="L189" s="38">
        <v>0</v>
      </c>
      <c r="M189" s="38">
        <v>61.5</v>
      </c>
      <c r="N189" s="39">
        <v>2623147.1999999997</v>
      </c>
      <c r="O189" s="11">
        <v>1950599.19</v>
      </c>
      <c r="P189" s="11">
        <v>638920.61</v>
      </c>
      <c r="Q189" s="11">
        <v>33627.4</v>
      </c>
      <c r="R189" s="44"/>
    </row>
    <row r="190" spans="1:18" ht="28.5" customHeight="1" x14ac:dyDescent="0.25">
      <c r="A190" s="34" t="s">
        <v>326</v>
      </c>
      <c r="B190" s="23" t="s">
        <v>329</v>
      </c>
      <c r="C190" s="29" t="s">
        <v>117</v>
      </c>
      <c r="D190" s="24">
        <v>42734</v>
      </c>
      <c r="E190" s="36" t="s">
        <v>290</v>
      </c>
      <c r="F190" s="36" t="s">
        <v>291</v>
      </c>
      <c r="G190" s="37">
        <v>7</v>
      </c>
      <c r="H190" s="37">
        <v>3</v>
      </c>
      <c r="I190" s="37">
        <v>0</v>
      </c>
      <c r="J190" s="37">
        <v>3</v>
      </c>
      <c r="K190" s="38">
        <v>112.3</v>
      </c>
      <c r="L190" s="38">
        <v>0</v>
      </c>
      <c r="M190" s="38">
        <v>112.3</v>
      </c>
      <c r="N190" s="39">
        <v>4789909.4399999995</v>
      </c>
      <c r="O190" s="11">
        <v>3561825.84</v>
      </c>
      <c r="P190" s="11">
        <v>1166679.42</v>
      </c>
      <c r="Q190" s="11">
        <v>61404.18</v>
      </c>
      <c r="R190" s="44"/>
    </row>
    <row r="191" spans="1:18" ht="26.25" customHeight="1" x14ac:dyDescent="0.25">
      <c r="A191" s="34" t="s">
        <v>328</v>
      </c>
      <c r="B191" s="23" t="s">
        <v>331</v>
      </c>
      <c r="C191" s="29" t="s">
        <v>117</v>
      </c>
      <c r="D191" s="24">
        <v>42734</v>
      </c>
      <c r="E191" s="36" t="s">
        <v>290</v>
      </c>
      <c r="F191" s="36" t="s">
        <v>291</v>
      </c>
      <c r="G191" s="37">
        <v>11</v>
      </c>
      <c r="H191" s="37">
        <v>3</v>
      </c>
      <c r="I191" s="37">
        <v>0</v>
      </c>
      <c r="J191" s="37">
        <v>3</v>
      </c>
      <c r="K191" s="38">
        <v>105</v>
      </c>
      <c r="L191" s="38">
        <v>0</v>
      </c>
      <c r="M191" s="38">
        <v>105</v>
      </c>
      <c r="N191" s="39">
        <v>4478544</v>
      </c>
      <c r="O191" s="11">
        <v>3330291.3</v>
      </c>
      <c r="P191" s="11">
        <v>1090840.07</v>
      </c>
      <c r="Q191" s="11">
        <v>57412.63</v>
      </c>
      <c r="R191" s="44"/>
    </row>
    <row r="192" spans="1:18" ht="26.25" customHeight="1" x14ac:dyDescent="0.25">
      <c r="A192" s="34" t="s">
        <v>330</v>
      </c>
      <c r="B192" s="23" t="s">
        <v>333</v>
      </c>
      <c r="C192" s="29" t="s">
        <v>117</v>
      </c>
      <c r="D192" s="24">
        <v>42734</v>
      </c>
      <c r="E192" s="36" t="s">
        <v>290</v>
      </c>
      <c r="F192" s="36" t="s">
        <v>291</v>
      </c>
      <c r="G192" s="37">
        <v>24</v>
      </c>
      <c r="H192" s="37">
        <v>8</v>
      </c>
      <c r="I192" s="37">
        <v>5</v>
      </c>
      <c r="J192" s="37">
        <v>3</v>
      </c>
      <c r="K192" s="38">
        <v>365.68</v>
      </c>
      <c r="L192" s="38">
        <v>239.78</v>
      </c>
      <c r="M192" s="38">
        <v>125.9</v>
      </c>
      <c r="N192" s="39">
        <v>15597275.903999999</v>
      </c>
      <c r="O192" s="11">
        <v>11598294.5</v>
      </c>
      <c r="P192" s="11">
        <v>3799032.33</v>
      </c>
      <c r="Q192" s="11">
        <v>199949.07</v>
      </c>
      <c r="R192" s="44"/>
    </row>
    <row r="193" spans="1:18" ht="25.5" x14ac:dyDescent="0.25">
      <c r="A193" s="34" t="s">
        <v>332</v>
      </c>
      <c r="B193" s="23" t="s">
        <v>335</v>
      </c>
      <c r="C193" s="29" t="s">
        <v>117</v>
      </c>
      <c r="D193" s="24">
        <v>42734</v>
      </c>
      <c r="E193" s="36" t="s">
        <v>290</v>
      </c>
      <c r="F193" s="36" t="s">
        <v>291</v>
      </c>
      <c r="G193" s="37">
        <v>23</v>
      </c>
      <c r="H193" s="37">
        <v>8</v>
      </c>
      <c r="I193" s="37">
        <v>5</v>
      </c>
      <c r="J193" s="37">
        <v>3</v>
      </c>
      <c r="K193" s="38">
        <v>362.2</v>
      </c>
      <c r="L193" s="38">
        <v>212.5</v>
      </c>
      <c r="M193" s="38">
        <v>149.69999999999999</v>
      </c>
      <c r="N193" s="39">
        <v>15448844.159999998</v>
      </c>
      <c r="O193" s="11">
        <v>11487919.130000001</v>
      </c>
      <c r="P193" s="11">
        <v>3762878.78</v>
      </c>
      <c r="Q193" s="11">
        <v>198046.25</v>
      </c>
      <c r="R193" s="44"/>
    </row>
    <row r="194" spans="1:18" ht="28.5" customHeight="1" x14ac:dyDescent="0.25">
      <c r="A194" s="50" t="s">
        <v>283</v>
      </c>
      <c r="B194" s="51"/>
      <c r="C194" s="22" t="s">
        <v>23</v>
      </c>
      <c r="D194" s="22" t="s">
        <v>23</v>
      </c>
      <c r="E194" s="22" t="s">
        <v>23</v>
      </c>
      <c r="F194" s="22" t="s">
        <v>23</v>
      </c>
      <c r="G194" s="37">
        <f>SUM(G195:G199)</f>
        <v>293</v>
      </c>
      <c r="H194" s="37">
        <f t="shared" ref="H194:J194" si="43">SUM(H195:H199)</f>
        <v>128</v>
      </c>
      <c r="I194" s="37">
        <f t="shared" si="43"/>
        <v>109</v>
      </c>
      <c r="J194" s="37">
        <f t="shared" si="43"/>
        <v>19</v>
      </c>
      <c r="K194" s="38">
        <f>SUM(K195:K199)</f>
        <v>4750.37</v>
      </c>
      <c r="L194" s="38">
        <f t="shared" ref="L194:Q194" si="44">SUM(L195:L199)</f>
        <v>4088.94</v>
      </c>
      <c r="M194" s="38">
        <f t="shared" si="44"/>
        <v>661.43000000000006</v>
      </c>
      <c r="N194" s="39">
        <f t="shared" si="44"/>
        <v>228017760</v>
      </c>
      <c r="O194" s="39">
        <f t="shared" si="44"/>
        <v>150667770.3186</v>
      </c>
      <c r="P194" s="39">
        <f t="shared" si="44"/>
        <v>38674994.840000004</v>
      </c>
      <c r="Q194" s="39">
        <f t="shared" si="44"/>
        <v>38674994.840000004</v>
      </c>
      <c r="R194" s="38"/>
    </row>
    <row r="195" spans="1:18" ht="28.5" customHeight="1" x14ac:dyDescent="0.25">
      <c r="A195" s="22" t="s">
        <v>334</v>
      </c>
      <c r="B195" s="23" t="s">
        <v>394</v>
      </c>
      <c r="C195" s="18">
        <v>3330</v>
      </c>
      <c r="D195" s="19">
        <v>42720</v>
      </c>
      <c r="E195" s="36" t="s">
        <v>290</v>
      </c>
      <c r="F195" s="36" t="s">
        <v>291</v>
      </c>
      <c r="G195" s="37">
        <v>28</v>
      </c>
      <c r="H195" s="37">
        <v>14</v>
      </c>
      <c r="I195" s="37">
        <v>13</v>
      </c>
      <c r="J195" s="37">
        <v>1</v>
      </c>
      <c r="K195" s="38">
        <v>522.62</v>
      </c>
      <c r="L195" s="38">
        <v>476.85</v>
      </c>
      <c r="M195" s="38">
        <v>45.77</v>
      </c>
      <c r="N195" s="39">
        <v>25085760</v>
      </c>
      <c r="O195" s="11">
        <v>16575969.897200001</v>
      </c>
      <c r="P195" s="11">
        <v>4254895.05</v>
      </c>
      <c r="Q195" s="11">
        <v>4254895.05</v>
      </c>
      <c r="R195" s="44"/>
    </row>
    <row r="196" spans="1:18" ht="27.75" customHeight="1" x14ac:dyDescent="0.25">
      <c r="A196" s="22" t="s">
        <v>336</v>
      </c>
      <c r="B196" s="23" t="s">
        <v>379</v>
      </c>
      <c r="C196" s="18">
        <v>3330</v>
      </c>
      <c r="D196" s="19">
        <v>42720</v>
      </c>
      <c r="E196" s="36" t="s">
        <v>290</v>
      </c>
      <c r="F196" s="36" t="s">
        <v>291</v>
      </c>
      <c r="G196" s="37">
        <v>74</v>
      </c>
      <c r="H196" s="37">
        <v>30</v>
      </c>
      <c r="I196" s="37">
        <v>24</v>
      </c>
      <c r="J196" s="37">
        <v>6</v>
      </c>
      <c r="K196" s="38">
        <v>747.4</v>
      </c>
      <c r="L196" s="38">
        <v>588.30999999999995</v>
      </c>
      <c r="M196" s="38">
        <v>159.09</v>
      </c>
      <c r="N196" s="39">
        <v>35875200</v>
      </c>
      <c r="O196" s="11">
        <v>23705330.643999998</v>
      </c>
      <c r="P196" s="11">
        <v>6084934.6799999997</v>
      </c>
      <c r="Q196" s="11">
        <v>6084934.6799999997</v>
      </c>
      <c r="R196" s="44"/>
    </row>
    <row r="197" spans="1:18" ht="26.25" customHeight="1" x14ac:dyDescent="0.25">
      <c r="A197" s="34" t="s">
        <v>337</v>
      </c>
      <c r="B197" s="23" t="s">
        <v>340</v>
      </c>
      <c r="C197" s="18">
        <v>3330</v>
      </c>
      <c r="D197" s="19">
        <v>42720</v>
      </c>
      <c r="E197" s="36" t="s">
        <v>290</v>
      </c>
      <c r="F197" s="36" t="s">
        <v>291</v>
      </c>
      <c r="G197" s="37">
        <v>51</v>
      </c>
      <c r="H197" s="37">
        <v>18</v>
      </c>
      <c r="I197" s="37">
        <v>12</v>
      </c>
      <c r="J197" s="37">
        <v>6</v>
      </c>
      <c r="K197" s="38">
        <v>646.55999999999995</v>
      </c>
      <c r="L197" s="38">
        <v>425.56</v>
      </c>
      <c r="M197" s="38">
        <v>221</v>
      </c>
      <c r="N197" s="39">
        <v>31034879.999999993</v>
      </c>
      <c r="O197" s="11">
        <v>20506982.32</v>
      </c>
      <c r="P197" s="11">
        <v>5263948.84</v>
      </c>
      <c r="Q197" s="11">
        <v>5263948.84</v>
      </c>
      <c r="R197" s="44"/>
    </row>
    <row r="198" spans="1:18" ht="28.5" customHeight="1" x14ac:dyDescent="0.25">
      <c r="A198" s="34" t="s">
        <v>339</v>
      </c>
      <c r="B198" s="23" t="s">
        <v>342</v>
      </c>
      <c r="C198" s="18">
        <v>3330</v>
      </c>
      <c r="D198" s="19">
        <v>42720</v>
      </c>
      <c r="E198" s="36" t="s">
        <v>290</v>
      </c>
      <c r="F198" s="36" t="s">
        <v>291</v>
      </c>
      <c r="G198" s="37">
        <v>19</v>
      </c>
      <c r="H198" s="37">
        <v>10</v>
      </c>
      <c r="I198" s="37">
        <v>10</v>
      </c>
      <c r="J198" s="37">
        <v>0</v>
      </c>
      <c r="K198" s="38">
        <v>474.13</v>
      </c>
      <c r="L198" s="38">
        <v>474.13</v>
      </c>
      <c r="M198" s="38">
        <v>0</v>
      </c>
      <c r="N198" s="39">
        <v>22758240</v>
      </c>
      <c r="O198" s="11">
        <v>15038009.6578</v>
      </c>
      <c r="P198" s="11">
        <v>3860115.17</v>
      </c>
      <c r="Q198" s="11">
        <v>3860115.17</v>
      </c>
      <c r="R198" s="44"/>
    </row>
    <row r="199" spans="1:18" ht="26.25" customHeight="1" x14ac:dyDescent="0.25">
      <c r="A199" s="22" t="s">
        <v>341</v>
      </c>
      <c r="B199" s="23" t="s">
        <v>338</v>
      </c>
      <c r="C199" s="29">
        <v>2026</v>
      </c>
      <c r="D199" s="24">
        <v>42563</v>
      </c>
      <c r="E199" s="36" t="s">
        <v>290</v>
      </c>
      <c r="F199" s="36" t="s">
        <v>291</v>
      </c>
      <c r="G199" s="37">
        <v>121</v>
      </c>
      <c r="H199" s="37">
        <v>56</v>
      </c>
      <c r="I199" s="37">
        <v>50</v>
      </c>
      <c r="J199" s="37">
        <v>6</v>
      </c>
      <c r="K199" s="38">
        <v>2359.66</v>
      </c>
      <c r="L199" s="38">
        <v>2124.09</v>
      </c>
      <c r="M199" s="38">
        <v>235.57</v>
      </c>
      <c r="N199" s="39">
        <v>113263680</v>
      </c>
      <c r="O199" s="11">
        <v>74841477.79959999</v>
      </c>
      <c r="P199" s="11">
        <v>19211101.100000001</v>
      </c>
      <c r="Q199" s="11">
        <v>19211101.100000001</v>
      </c>
      <c r="R199" s="44"/>
    </row>
    <row r="200" spans="1:18" ht="33.75" customHeight="1" x14ac:dyDescent="0.25">
      <c r="A200" s="77" t="s">
        <v>401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</sheetData>
  <mergeCells count="81">
    <mergeCell ref="A200:R200"/>
    <mergeCell ref="A7:R7"/>
    <mergeCell ref="R9:R13"/>
    <mergeCell ref="H10:H12"/>
    <mergeCell ref="I10:J10"/>
    <mergeCell ref="K10:K12"/>
    <mergeCell ref="L10:M10"/>
    <mergeCell ref="N10:N12"/>
    <mergeCell ref="C12:C13"/>
    <mergeCell ref="D12:D13"/>
    <mergeCell ref="G9:G12"/>
    <mergeCell ref="H9:J9"/>
    <mergeCell ref="K9:M9"/>
    <mergeCell ref="N9:Q9"/>
    <mergeCell ref="A9:A13"/>
    <mergeCell ref="B9:B13"/>
    <mergeCell ref="C9:D11"/>
    <mergeCell ref="P3:R3"/>
    <mergeCell ref="P4:R4"/>
    <mergeCell ref="O1:R1"/>
    <mergeCell ref="N5:Q5"/>
    <mergeCell ref="N6:Q6"/>
    <mergeCell ref="E9:E13"/>
    <mergeCell ref="F9:F13"/>
    <mergeCell ref="O10:O12"/>
    <mergeCell ref="P10:P12"/>
    <mergeCell ref="Q10:Q12"/>
    <mergeCell ref="I11:I12"/>
    <mergeCell ref="J11:J12"/>
    <mergeCell ref="L11:L12"/>
    <mergeCell ref="M11:M12"/>
    <mergeCell ref="A2:R2"/>
    <mergeCell ref="A15:B15"/>
    <mergeCell ref="A16:B16"/>
    <mergeCell ref="A17:B17"/>
    <mergeCell ref="A48:B48"/>
    <mergeCell ref="A19:B19"/>
    <mergeCell ref="A20:B20"/>
    <mergeCell ref="A24:B24"/>
    <mergeCell ref="A27:B27"/>
    <mergeCell ref="A32:B32"/>
    <mergeCell ref="A38:B38"/>
    <mergeCell ref="A18:B18"/>
    <mergeCell ref="R38:R39"/>
    <mergeCell ref="A40:B40"/>
    <mergeCell ref="A41:B41"/>
    <mergeCell ref="A42:B42"/>
    <mergeCell ref="A45:B45"/>
    <mergeCell ref="A88:B88"/>
    <mergeCell ref="A52:B52"/>
    <mergeCell ref="A58:B58"/>
    <mergeCell ref="A61:B61"/>
    <mergeCell ref="R61:R64"/>
    <mergeCell ref="A65:B65"/>
    <mergeCell ref="A66:B66"/>
    <mergeCell ref="A69:B69"/>
    <mergeCell ref="A74:B74"/>
    <mergeCell ref="A77:B77"/>
    <mergeCell ref="A79:B79"/>
    <mergeCell ref="A82:B82"/>
    <mergeCell ref="A146:B146"/>
    <mergeCell ref="A94:B94"/>
    <mergeCell ref="A95:B95"/>
    <mergeCell ref="A101:B101"/>
    <mergeCell ref="A111:B111"/>
    <mergeCell ref="A114:B114"/>
    <mergeCell ref="A119:B119"/>
    <mergeCell ref="A126:B126"/>
    <mergeCell ref="A132:B132"/>
    <mergeCell ref="A133:B133"/>
    <mergeCell ref="A136:B136"/>
    <mergeCell ref="A138:B138"/>
    <mergeCell ref="A183:B183"/>
    <mergeCell ref="A185:B185"/>
    <mergeCell ref="A194:B194"/>
    <mergeCell ref="A151:B151"/>
    <mergeCell ref="A159:B159"/>
    <mergeCell ref="A166:B166"/>
    <mergeCell ref="A169:B169"/>
    <mergeCell ref="A170:B170"/>
    <mergeCell ref="A172:B172"/>
  </mergeCells>
  <pageMargins left="0.27559055118110237" right="0.27559055118110237" top="0.78740157480314965" bottom="0.78740157480314965" header="0.31496062992125984" footer="0.31496062992125984"/>
  <pageSetup paperSize="9" scale="75" firstPageNumber="17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2019-11-29T11:33:16Z</cp:lastPrinted>
  <dcterms:created xsi:type="dcterms:W3CDTF">2019-10-01T11:33:50Z</dcterms:created>
  <dcterms:modified xsi:type="dcterms:W3CDTF">2019-11-29T11:33:19Z</dcterms:modified>
</cp:coreProperties>
</file>