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20" windowWidth="11250" windowHeight="55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  <definedName name="_xlnm.Print_Area" localSheetId="0">'Лист1'!$A$1:$S$58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<sst xmlns="http://schemas.openxmlformats.org/spreadsheetml/2006/main" count="122" uniqueCount="76">
  <si>
    <t>№ п/п</t>
  </si>
  <si>
    <t>Вид резервного топлива</t>
  </si>
  <si>
    <t>Очередь</t>
  </si>
  <si>
    <t>г. Ульяновск</t>
  </si>
  <si>
    <t>мазут</t>
  </si>
  <si>
    <t>котлы</t>
  </si>
  <si>
    <t>4
96</t>
  </si>
  <si>
    <t>г. Димитровград</t>
  </si>
  <si>
    <t>п. Ундоры</t>
  </si>
  <si>
    <t>г. Новоульяновск</t>
  </si>
  <si>
    <t>Итого по региону:</t>
  </si>
  <si>
    <t>Агрегаты, переводимые на резервное топливо</t>
  </si>
  <si>
    <t>Броня газопотребления       (тыс. куб. м в сутки)</t>
  </si>
  <si>
    <t>Время перехода на резервное топливо (час)</t>
  </si>
  <si>
    <t>г. Инза</t>
  </si>
  <si>
    <t>факт</t>
  </si>
  <si>
    <t>план</t>
  </si>
  <si>
    <t>р.п. Новая Майна</t>
  </si>
  <si>
    <t>котлы
 печи</t>
  </si>
  <si>
    <t>ПРИЛОЖЕНИЕ № 1</t>
  </si>
  <si>
    <t>р.п. Цильна</t>
  </si>
  <si>
    <t>ГРАФИК</t>
  </si>
  <si>
    <t>Наименование предприятия</t>
  </si>
  <si>
    <t>Наличие резервного топлива
(тонн)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</si>
  <si>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</si>
  <si>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</si>
  <si>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</si>
  <si>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</si>
  <si>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</si>
  <si>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</si>
  <si>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</si>
  <si>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</si>
  <si>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</si>
  <si>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</si>
  <si>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</si>
  <si>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</si>
  <si>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</si>
  <si>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</si>
  <si>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</si>
  <si>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</si>
  <si>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</si>
  <si>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</si>
  <si>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</si>
  <si>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Место нахождения предприятия</t>
  </si>
  <si>
    <t>Продолжитель-ность работы на резервном топливе       (сутки)</t>
  </si>
  <si>
    <t xml:space="preserve">   * Без учета госрезерва.</t>
  </si>
  <si>
    <t xml:space="preserve">              перевода потребителей природного газа на резервные виды топлива при похолодании</t>
  </si>
  <si>
    <t xml:space="preserve">Среднесуточная норма поставки газа                (тыс. куб. м в сутки) 
</t>
  </si>
  <si>
    <t>Высвобождаемый объём газа 
 (тыс. куб. м в сутки)</t>
  </si>
  <si>
    <t>В связи с демонтажом резервно-топливного хозяйства высвобождение объёмов газа будет производиться за счёт снижения газопотребления на производство</t>
  </si>
  <si>
    <t>Открытое акционерное общество «Ульяновский патронный завод»</t>
  </si>
  <si>
    <t>Закрытое акционерное общество
«Завод ЖБИ-4»</t>
  </si>
  <si>
    <t>Открытое акционерное общество
«Ульяновский моторный завод»</t>
  </si>
  <si>
    <t>Открытое акционерное общество
«Ульяновскцемент»</t>
  </si>
  <si>
    <t>Закрытое акционерное общество
«Контактор»</t>
  </si>
  <si>
    <t>Открытое акционерное общество 
«Ульяновский сахарный завод»</t>
  </si>
  <si>
    <t>Филиал открытого акционерного общества «Волжская территориальная генерирующая компания» Ульяновская теплоэлектроцентраль-1</t>
  </si>
  <si>
    <t>Филиал открытого акционерного общества «Волжская территориальная генерирующая компания» Ульяновская теплоэлектроцентраль-2</t>
  </si>
  <si>
    <t>Филиал открытого акционерного общества «Волжская территориальная генерирующая компания» Ульяновская теплоэлектроцентраль-3</t>
  </si>
  <si>
    <t xml:space="preserve"> Открытое акционерное общество
 «Ульяновсккурорт»
Филиал санаторий им. Ленина</t>
  </si>
  <si>
    <t>Общество с ограниченной 
ответственностью «Ресурс»</t>
  </si>
  <si>
    <t>Общество с ограниченной ответственностью «Ульяновскшифер» 
(Новоульяновский завод ЖБИ)</t>
  </si>
  <si>
    <t>Открытое акционерное общество 
«Силикат»</t>
  </si>
  <si>
    <t>р. п. Новоспасское</t>
  </si>
  <si>
    <t>Общество с ограниченной ответственностью
«Производственно-инвестиционная компания «Диатомит-Инвест»</t>
  </si>
  <si>
    <t xml:space="preserve"> Открытое акционерное общество 
«Кондитерское объединение «СладКо»</t>
  </si>
  <si>
    <t>Открытое акционерное общество
«Утёс»</t>
  </si>
  <si>
    <t>Открытое акционерное общество Новомайнская текстильная компания «Номатекс»</t>
  </si>
  <si>
    <t>Открытое акционерное общество «Государственный научный центр - Научно-исследовательский институт атомных реакторов»</t>
  </si>
  <si>
    <t>на IV квартал 2009 года и I квартал 2010 года</t>
  </si>
  <si>
    <t>Ёмкость РТХ     
 (тонн)</t>
  </si>
  <si>
    <t>Муниципальное унитарное предприятие "Инзатеплосервис"</t>
  </si>
  <si>
    <t>Ульяновской области</t>
  </si>
  <si>
    <t>факт* на 01.07.2009</t>
  </si>
  <si>
    <t xml:space="preserve">план* на 01.10.2009 </t>
  </si>
  <si>
    <t>к постановлению Правительства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</si>
</sst>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</numFmts>
  <fonts count="12">
    <font>
      <sz val="10"/>
      <name val="Arial Cyr"/>
      <family val="0"/>
    </font>
    <font>
      <sz val="8.5"/>
      <color indexed="8"/>
      <name val="MS Sans Serif"/>
      <family val="0"/>
    </font>
    <font>
      <sz val="8.5"/>
      <name val="MS Sans Serif"/>
      <family val="0"/>
    </font>
    <font>
      <b/>
      <sz val="13.5"/>
      <color indexed="8"/>
      <name val="MS Sans Serif"/>
      <family val="2"/>
    </font>
    <font>
      <sz val="8.5"/>
      <name val="Times New Roman Cyr"/>
      <family val="0"/>
    </font>
    <font>
      <b/>
      <sz val="8.5"/>
      <color indexed="8"/>
      <name val="MS Sans Serif"/>
      <family val="2"/>
    </font>
    <font>
      <b/>
      <sz val="12"/>
      <color indexed="8"/>
      <name val="MS Sans Serif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sz val="12"/>
      <color indexed="8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2" fillId="2" borderId="2" xfId="0" applyNumberFormat="1" applyFont="1" applyFill="1" applyBorder="1" applyAlignment="1" applyProtection="1">
      <alignment horizontal="center"/>
      <protection/>
    </xf>
    <xf numFmtId="2" fontId="2" fillId="2" borderId="3" xfId="0" applyNumberFormat="1" applyFont="1" applyFill="1" applyBorder="1" applyAlignment="1" applyProtection="1">
      <alignment horizontal="center"/>
      <protection/>
    </xf>
    <xf numFmtId="2" fontId="2" fillId="2" borderId="3" xfId="0" applyNumberFormat="1" applyFont="1" applyFill="1" applyBorder="1" applyAlignment="1" applyProtection="1">
      <alignment horizontal="center"/>
      <protection/>
    </xf>
    <xf numFmtId="2" fontId="2" fillId="2" borderId="4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Continuous" vertical="center" wrapText="1"/>
    </xf>
    <xf numFmtId="0" fontId="4" fillId="2" borderId="1" xfId="0" applyFont="1" applyFill="1" applyBorder="1" applyAlignment="1">
      <alignment horizontal="center"/>
    </xf>
    <xf numFmtId="0" fontId="2" fillId="2" borderId="6" xfId="0" applyNumberFormat="1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/>
    </xf>
    <xf numFmtId="0" fontId="2" fillId="2" borderId="4" xfId="0" applyNumberFormat="1" applyFont="1" applyFill="1" applyBorder="1" applyAlignment="1" applyProtection="1">
      <alignment horizontal="center" vertical="center"/>
      <protection/>
    </xf>
    <xf numFmtId="0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2" fillId="2" borderId="10" xfId="0" applyNumberFormat="1" applyFont="1" applyFill="1" applyBorder="1" applyAlignment="1" applyProtection="1">
      <alignment horizontal="center" vertical="center"/>
      <protection/>
    </xf>
    <xf numFmtId="0" fontId="2" fillId="2" borderId="11" xfId="0" applyNumberFormat="1" applyFont="1" applyFill="1" applyBorder="1" applyAlignment="1" applyProtection="1">
      <alignment horizontal="center" vertical="center"/>
      <protection/>
    </xf>
    <xf numFmtId="0" fontId="1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2" fillId="2" borderId="1" xfId="0" applyNumberFormat="1" applyFont="1" applyFill="1" applyBorder="1" applyAlignment="1" applyProtection="1">
      <alignment horizontal="center" vertical="center"/>
      <protection/>
    </xf>
    <xf numFmtId="2" fontId="2" fillId="2" borderId="12" xfId="0" applyNumberFormat="1" applyFont="1" applyFill="1" applyBorder="1" applyAlignment="1" applyProtection="1">
      <alignment horizontal="center"/>
      <protection/>
    </xf>
    <xf numFmtId="2" fontId="2" fillId="2" borderId="12" xfId="0" applyNumberFormat="1" applyFont="1" applyFill="1" applyBorder="1" applyAlignment="1" applyProtection="1">
      <alignment horizontal="center"/>
      <protection/>
    </xf>
    <xf numFmtId="2" fontId="2" fillId="2" borderId="1" xfId="0" applyNumberFormat="1" applyFont="1" applyFill="1" applyBorder="1" applyAlignment="1" applyProtection="1">
      <alignment horizontal="center"/>
      <protection/>
    </xf>
    <xf numFmtId="0" fontId="2" fillId="2" borderId="3" xfId="0" applyNumberFormat="1" applyFont="1" applyFill="1" applyBorder="1" applyAlignment="1" applyProtection="1">
      <alignment horizontal="center" vertical="center"/>
      <protection/>
    </xf>
    <xf numFmtId="0" fontId="2" fillId="2" borderId="13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/>
    </xf>
    <xf numFmtId="0" fontId="5" fillId="2" borderId="8" xfId="0" applyFont="1" applyFill="1" applyBorder="1" applyAlignment="1">
      <alignment horizontal="left" vertical="center"/>
    </xf>
    <xf numFmtId="0" fontId="2" fillId="2" borderId="4" xfId="0" applyNumberFormat="1" applyFont="1" applyFill="1" applyBorder="1" applyAlignment="1" applyProtection="1">
      <alignment horizontal="left" vertical="justify" wrapText="1"/>
      <protection/>
    </xf>
    <xf numFmtId="0" fontId="2" fillId="2" borderId="8" xfId="0" applyNumberFormat="1" applyFont="1" applyFill="1" applyBorder="1" applyAlignment="1" applyProtection="1">
      <alignment horizontal="left" vertical="justify" wrapText="1"/>
      <protection/>
    </xf>
    <xf numFmtId="0" fontId="2" fillId="2" borderId="4" xfId="0" applyNumberFormat="1" applyFont="1" applyFill="1" applyBorder="1" applyAlignment="1" applyProtection="1">
      <alignment horizontal="center" vertical="center"/>
      <protection/>
    </xf>
    <xf numFmtId="0" fontId="2" fillId="2" borderId="8" xfId="0" applyNumberFormat="1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2" fillId="2" borderId="4" xfId="0" applyNumberFormat="1" applyFont="1" applyFill="1" applyBorder="1" applyAlignment="1" applyProtection="1">
      <alignment horizontal="center" vertical="top"/>
      <protection/>
    </xf>
    <xf numFmtId="0" fontId="2" fillId="2" borderId="8" xfId="0" applyNumberFormat="1" applyFont="1" applyFill="1" applyBorder="1" applyAlignment="1" applyProtection="1">
      <alignment horizontal="center" vertical="top"/>
      <protection/>
    </xf>
    <xf numFmtId="0" fontId="2" fillId="2" borderId="4" xfId="0" applyNumberFormat="1" applyFont="1" applyFill="1" applyBorder="1" applyAlignment="1" applyProtection="1">
      <alignment horizontal="left" vertical="top" wrapText="1"/>
      <protection/>
    </xf>
    <xf numFmtId="0" fontId="2" fillId="2" borderId="8" xfId="0" applyNumberFormat="1" applyFont="1" applyFill="1" applyBorder="1" applyAlignment="1" applyProtection="1">
      <alignment horizontal="left" vertical="top" wrapText="1"/>
      <protection/>
    </xf>
    <xf numFmtId="0" fontId="2" fillId="2" borderId="4" xfId="0" applyNumberFormat="1" applyFont="1" applyFill="1" applyBorder="1" applyAlignment="1" applyProtection="1">
      <alignment horizontal="left" vertical="center" wrapText="1"/>
      <protection/>
    </xf>
    <xf numFmtId="0" fontId="2" fillId="2" borderId="8" xfId="0" applyNumberFormat="1" applyFont="1" applyFill="1" applyBorder="1" applyAlignment="1" applyProtection="1">
      <alignment horizontal="left" vertical="center"/>
      <protection/>
    </xf>
    <xf numFmtId="0" fontId="4" fillId="0" borderId="4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4" xfId="0" applyFont="1" applyFill="1" applyBorder="1" applyAlignment="1" quotePrefix="1">
      <alignment horizontal="center" vertical="center"/>
    </xf>
    <xf numFmtId="0" fontId="1" fillId="2" borderId="8" xfId="0" applyFont="1" applyFill="1" applyBorder="1" applyAlignment="1" quotePrefix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  <protection/>
    </xf>
    <xf numFmtId="0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4" xfId="0" applyNumberFormat="1" applyFont="1" applyFill="1" applyBorder="1" applyAlignment="1" applyProtection="1">
      <alignment horizontal="left" vertical="top" wrapText="1"/>
      <protection/>
    </xf>
    <xf numFmtId="0" fontId="2" fillId="2" borderId="8" xfId="0" applyNumberFormat="1" applyFont="1" applyFill="1" applyBorder="1" applyAlignment="1" applyProtection="1">
      <alignment horizontal="left" vertical="top" wrapText="1"/>
      <protection/>
    </xf>
    <xf numFmtId="1" fontId="1" fillId="2" borderId="4" xfId="0" applyNumberFormat="1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 quotePrefix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left" vertical="center" wrapText="1"/>
      <protection/>
    </xf>
    <xf numFmtId="0" fontId="2" fillId="2" borderId="8" xfId="0" applyNumberFormat="1" applyFont="1" applyFill="1" applyBorder="1" applyAlignment="1" applyProtection="1">
      <alignment horizontal="left" vertical="center"/>
      <protection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 applyProtection="1">
      <alignment horizontal="left" vertical="justify"/>
      <protection/>
    </xf>
    <xf numFmtId="0" fontId="2" fillId="2" borderId="8" xfId="0" applyNumberFormat="1" applyFont="1" applyFill="1" applyBorder="1" applyAlignment="1" applyProtection="1">
      <alignment horizontal="left" vertical="justify"/>
      <protection/>
    </xf>
    <xf numFmtId="0" fontId="0" fillId="2" borderId="8" xfId="0" applyFill="1" applyBorder="1" applyAlignment="1">
      <alignment/>
    </xf>
    <xf numFmtId="0" fontId="2" fillId="2" borderId="4" xfId="0" applyNumberFormat="1" applyFont="1" applyFill="1" applyBorder="1" applyAlignment="1" applyProtection="1">
      <alignment horizontal="center" vertical="center" shrinkToFit="1"/>
      <protection/>
    </xf>
    <xf numFmtId="0" fontId="2" fillId="2" borderId="8" xfId="0" applyNumberFormat="1" applyFont="1" applyFill="1" applyBorder="1" applyAlignment="1" applyProtection="1">
      <alignment horizontal="center" vertical="center" shrinkToFit="1"/>
      <protection/>
    </xf>
    <xf numFmtId="0" fontId="6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left" vertical="center" wrapText="1"/>
      <protection/>
    </xf>
    <xf numFmtId="0" fontId="2" fillId="2" borderId="7" xfId="0" applyNumberFormat="1" applyFont="1" applyFill="1" applyBorder="1" applyAlignment="1" applyProtection="1">
      <alignment horizontal="left" vertical="center"/>
      <protection/>
    </xf>
    <xf numFmtId="0" fontId="1" fillId="2" borderId="3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2" borderId="8" xfId="0" applyNumberFormat="1" applyFont="1" applyFill="1" applyBorder="1" applyAlignment="1" applyProtection="1">
      <alignment horizontal="left" vertical="top"/>
      <protection/>
    </xf>
    <xf numFmtId="0" fontId="1" fillId="2" borderId="4" xfId="0" applyFont="1" applyFill="1" applyBorder="1" applyAlignment="1">
      <alignment horizontal="left" vertical="center"/>
    </xf>
    <xf numFmtId="164" fontId="2" fillId="2" borderId="2" xfId="0" applyNumberFormat="1" applyFont="1" applyFill="1" applyBorder="1" applyAlignment="1" applyProtection="1">
      <alignment horizontal="center"/>
      <protection/>
    </xf>
    <xf numFmtId="164" fontId="2" fillId="2" borderId="4" xfId="0" applyNumberFormat="1" applyFont="1" applyFill="1" applyBorder="1" applyAlignment="1" applyProtection="1">
      <alignment horizontal="center" vertical="center"/>
      <protection/>
    </xf>
    <xf numFmtId="0" fontId="2" fillId="2" borderId="1" xfId="0" applyNumberFormat="1" applyFont="1" applyFill="1" applyBorder="1" applyAlignment="1" applyProtection="1">
      <alignment horizontal="center"/>
      <protection/>
    </xf>
    <xf numFmtId="164" fontId="1" fillId="2" borderId="2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7" fillId="0" borderId="0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8"/>
  <sheetViews>
    <sheetView tabSelected="1" workbookViewId="0" topLeftCell="A26">
      <selection activeCell="F57" sqref="F57"/>
    </sheetView>
  </sheetViews>
  <sheetFormatPr defaultColWidth="9.00390625" defaultRowHeight="12.75"/>
  <cols>
    <col min="1" max="1" width="9.625" style="0" customWidth="1"/>
    <col min="2" max="2" width="3.25390625" style="0" customWidth="1"/>
    <col min="3" max="3" width="29.375" style="0" customWidth="1"/>
    <col min="4" max="4" width="15.75390625" style="0" customWidth="1"/>
    <col min="5" max="5" width="12.875" style="0" hidden="1" customWidth="1"/>
    <col min="6" max="6" width="13.00390625" style="0" customWidth="1"/>
    <col min="7" max="7" width="13.25390625" style="0" customWidth="1"/>
    <col min="8" max="8" width="7.375" style="0" customWidth="1"/>
    <col min="9" max="9" width="7.625" style="0" customWidth="1"/>
    <col min="10" max="10" width="7.25390625" style="0" customWidth="1"/>
    <col min="11" max="11" width="7.375" style="0" customWidth="1"/>
    <col min="12" max="12" width="9.375" style="0" customWidth="1"/>
    <col min="13" max="13" width="7.375" style="0" customWidth="1"/>
    <col min="14" max="14" width="10.875" style="0" customWidth="1"/>
    <col min="15" max="15" width="8.875" style="0" customWidth="1"/>
    <col min="16" max="16" width="4.625" style="0" customWidth="1"/>
    <col min="17" max="17" width="7.25390625" style="0" customWidth="1"/>
    <col min="18" max="18" width="8.875" style="0" customWidth="1"/>
    <col min="19" max="19" width="9.00390625" style="0" customWidth="1"/>
  </cols>
  <sheetData>
    <row r="1" spans="2:19" ht="15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11" t="s">
        <v>19</v>
      </c>
      <c r="N1" s="111"/>
      <c r="O1" s="111"/>
      <c r="P1" s="111"/>
      <c r="Q1" s="111"/>
      <c r="R1" s="111"/>
      <c r="S1" s="111"/>
    </row>
    <row r="2" spans="2:19" ht="15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2"/>
      <c r="N2" s="42"/>
      <c r="O2" s="42"/>
      <c r="P2" s="42"/>
      <c r="Q2" s="42"/>
      <c r="R2" s="42"/>
      <c r="S2" s="42"/>
    </row>
    <row r="3" spans="2:19" ht="15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11" t="s">
        <v>75</v>
      </c>
      <c r="N3" s="111"/>
      <c r="O3" s="111"/>
      <c r="P3" s="111"/>
      <c r="Q3" s="111"/>
      <c r="R3" s="111"/>
      <c r="S3" s="111"/>
    </row>
    <row r="4" spans="2:19" ht="15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11" t="s">
        <v>72</v>
      </c>
      <c r="N4" s="111"/>
      <c r="O4" s="111"/>
      <c r="P4" s="111"/>
      <c r="Q4" s="111"/>
      <c r="R4" s="111"/>
      <c r="S4" s="111"/>
    </row>
    <row r="5" spans="2:19" ht="74.2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1"/>
      <c r="M5" s="1"/>
      <c r="N5" s="1"/>
      <c r="O5" s="1"/>
      <c r="P5" s="1"/>
      <c r="Q5" s="1"/>
      <c r="R5" s="1"/>
      <c r="S5" s="1"/>
    </row>
    <row r="6" spans="2:19" ht="15.75">
      <c r="B6" s="92" t="s">
        <v>21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</row>
    <row r="7" spans="2:19" ht="15.75">
      <c r="B7" s="92" t="s">
        <v>46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</row>
    <row r="8" spans="2:19" ht="15.75">
      <c r="B8" s="92" t="s">
        <v>69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</row>
    <row r="9" spans="2:19" ht="11.25" customHeight="1"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2:19" ht="42.75" customHeight="1">
      <c r="B10" s="112" t="s">
        <v>0</v>
      </c>
      <c r="C10" s="93" t="s">
        <v>22</v>
      </c>
      <c r="D10" s="93" t="s">
        <v>43</v>
      </c>
      <c r="E10" s="27"/>
      <c r="F10" s="93" t="s">
        <v>47</v>
      </c>
      <c r="G10" s="93" t="s">
        <v>12</v>
      </c>
      <c r="H10" s="96" t="s">
        <v>48</v>
      </c>
      <c r="I10" s="97"/>
      <c r="J10" s="97"/>
      <c r="K10" s="98"/>
      <c r="L10" s="93" t="s">
        <v>1</v>
      </c>
      <c r="M10" s="93" t="s">
        <v>70</v>
      </c>
      <c r="N10" s="93" t="s">
        <v>11</v>
      </c>
      <c r="O10" s="93" t="s">
        <v>13</v>
      </c>
      <c r="P10" s="99" t="s">
        <v>44</v>
      </c>
      <c r="Q10" s="100"/>
      <c r="R10" s="99" t="s">
        <v>23</v>
      </c>
      <c r="S10" s="100"/>
    </row>
    <row r="11" spans="2:19" ht="12.75">
      <c r="B11" s="113"/>
      <c r="C11" s="94"/>
      <c r="D11" s="94"/>
      <c r="E11" s="28"/>
      <c r="F11" s="94"/>
      <c r="G11" s="94"/>
      <c r="H11" s="96" t="s">
        <v>2</v>
      </c>
      <c r="I11" s="97"/>
      <c r="J11" s="97"/>
      <c r="K11" s="98"/>
      <c r="L11" s="94"/>
      <c r="M11" s="94"/>
      <c r="N11" s="94"/>
      <c r="O11" s="94"/>
      <c r="P11" s="101"/>
      <c r="Q11" s="102"/>
      <c r="R11" s="101"/>
      <c r="S11" s="102"/>
    </row>
    <row r="12" spans="2:19" ht="35.25" customHeight="1">
      <c r="B12" s="114"/>
      <c r="C12" s="95"/>
      <c r="D12" s="95"/>
      <c r="E12" s="29"/>
      <c r="F12" s="95"/>
      <c r="G12" s="95"/>
      <c r="H12" s="15">
        <v>1</v>
      </c>
      <c r="I12" s="15">
        <v>2</v>
      </c>
      <c r="J12" s="15">
        <v>3</v>
      </c>
      <c r="K12" s="15">
        <v>4</v>
      </c>
      <c r="L12" s="95"/>
      <c r="M12" s="95"/>
      <c r="N12" s="95"/>
      <c r="O12" s="95"/>
      <c r="P12" s="16" t="s">
        <v>15</v>
      </c>
      <c r="Q12" s="14" t="s">
        <v>16</v>
      </c>
      <c r="R12" s="17" t="s">
        <v>73</v>
      </c>
      <c r="S12" s="17" t="s">
        <v>74</v>
      </c>
    </row>
    <row r="13" spans="2:19" ht="12.75">
      <c r="B13" s="3">
        <v>1</v>
      </c>
      <c r="C13" s="18">
        <v>2</v>
      </c>
      <c r="D13" s="18">
        <v>3</v>
      </c>
      <c r="E13" s="18"/>
      <c r="F13" s="18">
        <v>4</v>
      </c>
      <c r="G13" s="18">
        <v>5</v>
      </c>
      <c r="H13" s="18">
        <v>6</v>
      </c>
      <c r="I13" s="18">
        <v>7</v>
      </c>
      <c r="J13" s="18">
        <v>8</v>
      </c>
      <c r="K13" s="18">
        <v>9</v>
      </c>
      <c r="L13" s="18">
        <v>10</v>
      </c>
      <c r="M13" s="18">
        <v>11</v>
      </c>
      <c r="N13" s="18">
        <v>12</v>
      </c>
      <c r="O13" s="18">
        <v>13</v>
      </c>
      <c r="P13" s="18">
        <v>14</v>
      </c>
      <c r="Q13" s="18">
        <v>15</v>
      </c>
      <c r="R13" s="18">
        <v>16</v>
      </c>
      <c r="S13" s="18">
        <v>17</v>
      </c>
    </row>
    <row r="14" spans="2:19" s="12" customFormat="1" ht="12.75">
      <c r="B14" s="55" t="s">
        <v>24</v>
      </c>
      <c r="C14" s="59" t="s">
        <v>66</v>
      </c>
      <c r="D14" s="25" t="s">
        <v>3</v>
      </c>
      <c r="E14" s="31">
        <v>3200</v>
      </c>
      <c r="F14" s="7">
        <f>E14/92</f>
        <v>34.78260869565217</v>
      </c>
      <c r="G14" s="46">
        <v>0</v>
      </c>
      <c r="H14" s="8">
        <f aca="true" t="shared" si="0" ref="H14:H31">F14*0.3</f>
        <v>10.43478260869565</v>
      </c>
      <c r="I14" s="8">
        <f aca="true" t="shared" si="1" ref="I14:I31">F14*0.5</f>
        <v>17.391304347826086</v>
      </c>
      <c r="J14" s="9">
        <f aca="true" t="shared" si="2" ref="J14:J31">F14*0.8</f>
        <v>27.82608695652174</v>
      </c>
      <c r="K14" s="10">
        <f aca="true" t="shared" si="3" ref="K14:K31">F14</f>
        <v>34.78260869565217</v>
      </c>
      <c r="L14" s="46" t="s">
        <v>4</v>
      </c>
      <c r="M14" s="48">
        <v>500</v>
      </c>
      <c r="N14" s="64" t="s">
        <v>5</v>
      </c>
      <c r="O14" s="48">
        <v>4</v>
      </c>
      <c r="P14" s="66"/>
      <c r="Q14" s="48">
        <v>5</v>
      </c>
      <c r="R14" s="48">
        <v>425</v>
      </c>
      <c r="S14" s="48">
        <v>425</v>
      </c>
    </row>
    <row r="15" spans="2:19" s="12" customFormat="1" ht="10.5" customHeight="1">
      <c r="B15" s="56"/>
      <c r="C15" s="60"/>
      <c r="D15" s="26"/>
      <c r="E15" s="32">
        <v>3500</v>
      </c>
      <c r="F15" s="7">
        <f>E15/90</f>
        <v>38.888888888888886</v>
      </c>
      <c r="G15" s="47"/>
      <c r="H15" s="8">
        <f t="shared" si="0"/>
        <v>11.666666666666666</v>
      </c>
      <c r="I15" s="8">
        <f t="shared" si="1"/>
        <v>19.444444444444443</v>
      </c>
      <c r="J15" s="9">
        <f t="shared" si="2"/>
        <v>31.11111111111111</v>
      </c>
      <c r="K15" s="10">
        <f t="shared" si="3"/>
        <v>38.888888888888886</v>
      </c>
      <c r="L15" s="47"/>
      <c r="M15" s="63"/>
      <c r="N15" s="65"/>
      <c r="O15" s="63"/>
      <c r="P15" s="67"/>
      <c r="Q15" s="63"/>
      <c r="R15" s="63"/>
      <c r="S15" s="63"/>
    </row>
    <row r="16" spans="2:19" s="12" customFormat="1" ht="12.75">
      <c r="B16" s="55" t="s">
        <v>25</v>
      </c>
      <c r="C16" s="87" t="s">
        <v>50</v>
      </c>
      <c r="D16" s="25" t="s">
        <v>3</v>
      </c>
      <c r="E16" s="31">
        <v>12000</v>
      </c>
      <c r="F16" s="7">
        <f aca="true" t="shared" si="4" ref="F16:F50">E16/92</f>
        <v>130.43478260869566</v>
      </c>
      <c r="G16" s="83">
        <v>0</v>
      </c>
      <c r="H16" s="8">
        <f t="shared" si="0"/>
        <v>39.130434782608695</v>
      </c>
      <c r="I16" s="8">
        <f t="shared" si="1"/>
        <v>65.21739130434783</v>
      </c>
      <c r="J16" s="9">
        <f t="shared" si="2"/>
        <v>104.34782608695653</v>
      </c>
      <c r="K16" s="10">
        <f t="shared" si="3"/>
        <v>130.43478260869566</v>
      </c>
      <c r="L16" s="46" t="s">
        <v>4</v>
      </c>
      <c r="M16" s="48">
        <v>1000</v>
      </c>
      <c r="N16" s="64" t="s">
        <v>5</v>
      </c>
      <c r="O16" s="48">
        <v>6</v>
      </c>
      <c r="P16" s="66"/>
      <c r="Q16" s="48">
        <v>5</v>
      </c>
      <c r="R16" s="48">
        <v>1000</v>
      </c>
      <c r="S16" s="48">
        <v>900</v>
      </c>
    </row>
    <row r="17" spans="2:19" s="12" customFormat="1" ht="12" customHeight="1">
      <c r="B17" s="56"/>
      <c r="C17" s="88"/>
      <c r="D17" s="26"/>
      <c r="E17" s="32">
        <v>17500</v>
      </c>
      <c r="F17" s="7">
        <f>E17/90</f>
        <v>194.44444444444446</v>
      </c>
      <c r="G17" s="84"/>
      <c r="H17" s="8">
        <f t="shared" si="0"/>
        <v>58.333333333333336</v>
      </c>
      <c r="I17" s="8">
        <f t="shared" si="1"/>
        <v>97.22222222222223</v>
      </c>
      <c r="J17" s="9">
        <f t="shared" si="2"/>
        <v>155.55555555555557</v>
      </c>
      <c r="K17" s="10">
        <f t="shared" si="3"/>
        <v>194.44444444444446</v>
      </c>
      <c r="L17" s="47"/>
      <c r="M17" s="63"/>
      <c r="N17" s="65"/>
      <c r="O17" s="63"/>
      <c r="P17" s="67"/>
      <c r="Q17" s="63"/>
      <c r="R17" s="63"/>
      <c r="S17" s="63"/>
    </row>
    <row r="18" spans="2:19" s="12" customFormat="1" ht="12.75">
      <c r="B18" s="55" t="s">
        <v>26</v>
      </c>
      <c r="C18" s="59" t="s">
        <v>51</v>
      </c>
      <c r="D18" s="25" t="s">
        <v>3</v>
      </c>
      <c r="E18" s="31">
        <v>1500</v>
      </c>
      <c r="F18" s="7">
        <f t="shared" si="4"/>
        <v>16.304347826086957</v>
      </c>
      <c r="G18" s="90">
        <v>0</v>
      </c>
      <c r="H18" s="8">
        <f t="shared" si="0"/>
        <v>4.891304347826087</v>
      </c>
      <c r="I18" s="8">
        <f t="shared" si="1"/>
        <v>8.152173913043478</v>
      </c>
      <c r="J18" s="9">
        <f t="shared" si="2"/>
        <v>13.043478260869566</v>
      </c>
      <c r="K18" s="10">
        <f t="shared" si="3"/>
        <v>16.304347826086957</v>
      </c>
      <c r="L18" s="46" t="s">
        <v>4</v>
      </c>
      <c r="M18" s="48">
        <v>1700</v>
      </c>
      <c r="N18" s="64" t="s">
        <v>5</v>
      </c>
      <c r="O18" s="48">
        <v>4</v>
      </c>
      <c r="P18" s="66"/>
      <c r="Q18" s="48">
        <v>10</v>
      </c>
      <c r="R18" s="48">
        <v>250</v>
      </c>
      <c r="S18" s="48">
        <v>680</v>
      </c>
    </row>
    <row r="19" spans="2:19" s="12" customFormat="1" ht="11.25" customHeight="1">
      <c r="B19" s="56"/>
      <c r="C19" s="60"/>
      <c r="D19" s="26"/>
      <c r="E19" s="32">
        <v>3700</v>
      </c>
      <c r="F19" s="7">
        <f>E19/90</f>
        <v>41.111111111111114</v>
      </c>
      <c r="G19" s="91"/>
      <c r="H19" s="8">
        <f t="shared" si="0"/>
        <v>12.333333333333334</v>
      </c>
      <c r="I19" s="8">
        <f t="shared" si="1"/>
        <v>20.555555555555557</v>
      </c>
      <c r="J19" s="9">
        <f t="shared" si="2"/>
        <v>32.88888888888889</v>
      </c>
      <c r="K19" s="10">
        <f t="shared" si="3"/>
        <v>41.111111111111114</v>
      </c>
      <c r="L19" s="47"/>
      <c r="M19" s="63"/>
      <c r="N19" s="65"/>
      <c r="O19" s="63"/>
      <c r="P19" s="67"/>
      <c r="Q19" s="63"/>
      <c r="R19" s="63"/>
      <c r="S19" s="63"/>
    </row>
    <row r="20" spans="2:19" s="12" customFormat="1" ht="12.75">
      <c r="B20" s="55" t="s">
        <v>27</v>
      </c>
      <c r="C20" s="87" t="s">
        <v>67</v>
      </c>
      <c r="D20" s="25" t="s">
        <v>17</v>
      </c>
      <c r="E20" s="31">
        <v>2400</v>
      </c>
      <c r="F20" s="7">
        <f t="shared" si="4"/>
        <v>26.08695652173913</v>
      </c>
      <c r="G20" s="46">
        <v>0</v>
      </c>
      <c r="H20" s="8">
        <f t="shared" si="0"/>
        <v>7.826086956521738</v>
      </c>
      <c r="I20" s="8">
        <f t="shared" si="1"/>
        <v>13.043478260869565</v>
      </c>
      <c r="J20" s="9">
        <f t="shared" si="2"/>
        <v>20.869565217391305</v>
      </c>
      <c r="K20" s="10">
        <f t="shared" si="3"/>
        <v>26.08695652173913</v>
      </c>
      <c r="L20" s="46" t="s">
        <v>4</v>
      </c>
      <c r="M20" s="48">
        <v>666.4</v>
      </c>
      <c r="N20" s="64" t="s">
        <v>5</v>
      </c>
      <c r="O20" s="48">
        <v>6</v>
      </c>
      <c r="P20" s="66"/>
      <c r="Q20" s="48">
        <v>5</v>
      </c>
      <c r="R20" s="48">
        <v>0</v>
      </c>
      <c r="S20" s="48">
        <v>260</v>
      </c>
    </row>
    <row r="21" spans="2:19" s="12" customFormat="1" ht="19.5" customHeight="1">
      <c r="B21" s="56"/>
      <c r="C21" s="88"/>
      <c r="D21" s="26"/>
      <c r="E21" s="26">
        <v>2700</v>
      </c>
      <c r="F21" s="7">
        <f>E21/90</f>
        <v>30</v>
      </c>
      <c r="G21" s="89"/>
      <c r="H21" s="8">
        <f t="shared" si="0"/>
        <v>9</v>
      </c>
      <c r="I21" s="8">
        <f t="shared" si="1"/>
        <v>15</v>
      </c>
      <c r="J21" s="9">
        <f t="shared" si="2"/>
        <v>24</v>
      </c>
      <c r="K21" s="10">
        <f t="shared" si="3"/>
        <v>30</v>
      </c>
      <c r="L21" s="47"/>
      <c r="M21" s="63"/>
      <c r="N21" s="65"/>
      <c r="O21" s="63"/>
      <c r="P21" s="67"/>
      <c r="Q21" s="63"/>
      <c r="R21" s="63"/>
      <c r="S21" s="63"/>
    </row>
    <row r="22" spans="2:19" s="12" customFormat="1" ht="12.75">
      <c r="B22" s="55" t="s">
        <v>28</v>
      </c>
      <c r="C22" s="59" t="s">
        <v>65</v>
      </c>
      <c r="D22" s="25" t="s">
        <v>3</v>
      </c>
      <c r="E22" s="25">
        <v>5400</v>
      </c>
      <c r="F22" s="7">
        <f t="shared" si="4"/>
        <v>58.69565217391305</v>
      </c>
      <c r="G22" s="83">
        <v>0</v>
      </c>
      <c r="H22" s="8">
        <f t="shared" si="0"/>
        <v>17.608695652173914</v>
      </c>
      <c r="I22" s="8">
        <f t="shared" si="1"/>
        <v>29.347826086956523</v>
      </c>
      <c r="J22" s="9">
        <f t="shared" si="2"/>
        <v>46.95652173913044</v>
      </c>
      <c r="K22" s="10">
        <f t="shared" si="3"/>
        <v>58.69565217391305</v>
      </c>
      <c r="L22" s="46" t="s">
        <v>4</v>
      </c>
      <c r="M22" s="48">
        <v>910</v>
      </c>
      <c r="N22" s="64" t="s">
        <v>5</v>
      </c>
      <c r="O22" s="48">
        <v>4</v>
      </c>
      <c r="P22" s="66"/>
      <c r="Q22" s="48">
        <v>10</v>
      </c>
      <c r="R22" s="48">
        <v>580</v>
      </c>
      <c r="S22" s="48">
        <v>850</v>
      </c>
    </row>
    <row r="23" spans="2:19" s="12" customFormat="1" ht="12.75">
      <c r="B23" s="56"/>
      <c r="C23" s="60"/>
      <c r="D23" s="26"/>
      <c r="E23" s="32">
        <v>5600</v>
      </c>
      <c r="F23" s="7">
        <f>E23/90</f>
        <v>62.22222222222222</v>
      </c>
      <c r="G23" s="84"/>
      <c r="H23" s="8">
        <f t="shared" si="0"/>
        <v>18.666666666666664</v>
      </c>
      <c r="I23" s="8">
        <f t="shared" si="1"/>
        <v>31.11111111111111</v>
      </c>
      <c r="J23" s="9">
        <f t="shared" si="2"/>
        <v>49.77777777777778</v>
      </c>
      <c r="K23" s="10">
        <f t="shared" si="3"/>
        <v>62.22222222222222</v>
      </c>
      <c r="L23" s="47"/>
      <c r="M23" s="63"/>
      <c r="N23" s="65"/>
      <c r="O23" s="63"/>
      <c r="P23" s="67"/>
      <c r="Q23" s="63"/>
      <c r="R23" s="63"/>
      <c r="S23" s="63"/>
    </row>
    <row r="24" spans="2:19" s="12" customFormat="1" ht="12.75">
      <c r="B24" s="55" t="s">
        <v>29</v>
      </c>
      <c r="C24" s="81" t="s">
        <v>52</v>
      </c>
      <c r="D24" s="25" t="s">
        <v>3</v>
      </c>
      <c r="E24" s="31">
        <v>5732</v>
      </c>
      <c r="F24" s="7">
        <f t="shared" si="4"/>
        <v>62.30434782608695</v>
      </c>
      <c r="G24" s="83">
        <v>0</v>
      </c>
      <c r="H24" s="8">
        <f t="shared" si="0"/>
        <v>18.691304347826087</v>
      </c>
      <c r="I24" s="8">
        <f t="shared" si="1"/>
        <v>31.152173913043477</v>
      </c>
      <c r="J24" s="9">
        <f t="shared" si="2"/>
        <v>49.84347826086957</v>
      </c>
      <c r="K24" s="10">
        <f t="shared" si="3"/>
        <v>62.30434782608695</v>
      </c>
      <c r="L24" s="46" t="s">
        <v>4</v>
      </c>
      <c r="M24" s="48">
        <v>7040</v>
      </c>
      <c r="N24" s="64" t="s">
        <v>5</v>
      </c>
      <c r="O24" s="48">
        <v>4</v>
      </c>
      <c r="P24" s="66"/>
      <c r="Q24" s="48">
        <v>10</v>
      </c>
      <c r="R24" s="48">
        <v>1350</v>
      </c>
      <c r="S24" s="48">
        <v>4600</v>
      </c>
    </row>
    <row r="25" spans="2:19" s="12" customFormat="1" ht="11.25" customHeight="1">
      <c r="B25" s="56"/>
      <c r="C25" s="82"/>
      <c r="D25" s="26"/>
      <c r="E25" s="32">
        <v>12265</v>
      </c>
      <c r="F25" s="7">
        <f>E25/90</f>
        <v>136.27777777777777</v>
      </c>
      <c r="G25" s="84"/>
      <c r="H25" s="8">
        <f t="shared" si="0"/>
        <v>40.88333333333333</v>
      </c>
      <c r="I25" s="8">
        <f t="shared" si="1"/>
        <v>68.13888888888889</v>
      </c>
      <c r="J25" s="9">
        <f t="shared" si="2"/>
        <v>109.02222222222223</v>
      </c>
      <c r="K25" s="10">
        <f t="shared" si="3"/>
        <v>136.27777777777777</v>
      </c>
      <c r="L25" s="47"/>
      <c r="M25" s="63"/>
      <c r="N25" s="65"/>
      <c r="O25" s="63"/>
      <c r="P25" s="67"/>
      <c r="Q25" s="63"/>
      <c r="R25" s="63"/>
      <c r="S25" s="63"/>
    </row>
    <row r="26" spans="2:19" s="12" customFormat="1" ht="12.75">
      <c r="B26" s="55" t="s">
        <v>30</v>
      </c>
      <c r="C26" s="59" t="s">
        <v>53</v>
      </c>
      <c r="D26" s="25" t="s">
        <v>9</v>
      </c>
      <c r="E26" s="31">
        <v>29000</v>
      </c>
      <c r="F26" s="7">
        <f t="shared" si="4"/>
        <v>315.2173913043478</v>
      </c>
      <c r="G26" s="46">
        <v>0</v>
      </c>
      <c r="H26" s="8">
        <f t="shared" si="0"/>
        <v>94.56521739130434</v>
      </c>
      <c r="I26" s="8">
        <f t="shared" si="1"/>
        <v>157.6086956521739</v>
      </c>
      <c r="J26" s="9">
        <f t="shared" si="2"/>
        <v>252.17391304347825</v>
      </c>
      <c r="K26" s="10">
        <f t="shared" si="3"/>
        <v>315.2173913043478</v>
      </c>
      <c r="L26" s="46" t="s">
        <v>4</v>
      </c>
      <c r="M26" s="85">
        <v>15000</v>
      </c>
      <c r="N26" s="78" t="s">
        <v>18</v>
      </c>
      <c r="O26" s="80" t="s">
        <v>6</v>
      </c>
      <c r="P26" s="66"/>
      <c r="Q26" s="48">
        <v>10</v>
      </c>
      <c r="R26" s="48">
        <v>1291</v>
      </c>
      <c r="S26" s="48">
        <v>15000</v>
      </c>
    </row>
    <row r="27" spans="2:19" s="12" customFormat="1" ht="12.75">
      <c r="B27" s="56"/>
      <c r="C27" s="60"/>
      <c r="D27" s="26"/>
      <c r="E27" s="32">
        <v>33000</v>
      </c>
      <c r="F27" s="7">
        <f>E27/90</f>
        <v>366.6666666666667</v>
      </c>
      <c r="G27" s="47"/>
      <c r="H27" s="8">
        <f t="shared" si="0"/>
        <v>110</v>
      </c>
      <c r="I27" s="8">
        <f t="shared" si="1"/>
        <v>183.33333333333334</v>
      </c>
      <c r="J27" s="9">
        <f t="shared" si="2"/>
        <v>293.33333333333337</v>
      </c>
      <c r="K27" s="10">
        <f t="shared" si="3"/>
        <v>366.6666666666667</v>
      </c>
      <c r="L27" s="47"/>
      <c r="M27" s="86"/>
      <c r="N27" s="79"/>
      <c r="O27" s="63"/>
      <c r="P27" s="67"/>
      <c r="Q27" s="63"/>
      <c r="R27" s="63"/>
      <c r="S27" s="63"/>
    </row>
    <row r="28" spans="2:19" s="12" customFormat="1" ht="11.25" customHeight="1">
      <c r="B28" s="55" t="s">
        <v>31</v>
      </c>
      <c r="C28" s="57" t="s">
        <v>68</v>
      </c>
      <c r="D28" s="25" t="s">
        <v>7</v>
      </c>
      <c r="E28" s="36">
        <v>30000</v>
      </c>
      <c r="F28" s="7">
        <f t="shared" si="4"/>
        <v>326.0869565217391</v>
      </c>
      <c r="G28" s="51">
        <v>0</v>
      </c>
      <c r="H28" s="8">
        <f t="shared" si="0"/>
        <v>97.82608695652173</v>
      </c>
      <c r="I28" s="8">
        <f t="shared" si="1"/>
        <v>163.04347826086956</v>
      </c>
      <c r="J28" s="9">
        <f t="shared" si="2"/>
        <v>260.8695652173913</v>
      </c>
      <c r="K28" s="10">
        <f t="shared" si="3"/>
        <v>326.0869565217391</v>
      </c>
      <c r="L28" s="51" t="s">
        <v>4</v>
      </c>
      <c r="M28" s="49">
        <v>11900</v>
      </c>
      <c r="N28" s="52" t="s">
        <v>5</v>
      </c>
      <c r="O28" s="49">
        <v>4</v>
      </c>
      <c r="P28" s="50"/>
      <c r="Q28" s="49">
        <v>10</v>
      </c>
      <c r="R28" s="49">
        <v>2156</v>
      </c>
      <c r="S28" s="49">
        <v>6987</v>
      </c>
    </row>
    <row r="29" spans="2:19" s="12" customFormat="1" ht="33" customHeight="1">
      <c r="B29" s="56"/>
      <c r="C29" s="58"/>
      <c r="D29" s="26"/>
      <c r="E29" s="36">
        <v>35000</v>
      </c>
      <c r="F29" s="7">
        <f>E29/90</f>
        <v>388.8888888888889</v>
      </c>
      <c r="G29" s="51"/>
      <c r="H29" s="37">
        <f t="shared" si="0"/>
        <v>116.66666666666667</v>
      </c>
      <c r="I29" s="37">
        <f t="shared" si="1"/>
        <v>194.44444444444446</v>
      </c>
      <c r="J29" s="38">
        <f t="shared" si="2"/>
        <v>311.11111111111114</v>
      </c>
      <c r="K29" s="39">
        <f t="shared" si="3"/>
        <v>388.8888888888889</v>
      </c>
      <c r="L29" s="51"/>
      <c r="M29" s="49"/>
      <c r="N29" s="52"/>
      <c r="O29" s="49"/>
      <c r="P29" s="50"/>
      <c r="Q29" s="49"/>
      <c r="R29" s="49"/>
      <c r="S29" s="49"/>
    </row>
    <row r="30" spans="2:19" s="12" customFormat="1" ht="12.75">
      <c r="B30" s="55" t="s">
        <v>32</v>
      </c>
      <c r="C30" s="103" t="s">
        <v>54</v>
      </c>
      <c r="D30" s="25" t="s">
        <v>3</v>
      </c>
      <c r="E30" s="31">
        <v>2000</v>
      </c>
      <c r="F30" s="7">
        <f t="shared" si="4"/>
        <v>21.73913043478261</v>
      </c>
      <c r="G30" s="46">
        <v>0</v>
      </c>
      <c r="H30" s="8">
        <f t="shared" si="0"/>
        <v>6.521739130434782</v>
      </c>
      <c r="I30" s="8">
        <f t="shared" si="1"/>
        <v>10.869565217391305</v>
      </c>
      <c r="J30" s="9">
        <f t="shared" si="2"/>
        <v>17.39130434782609</v>
      </c>
      <c r="K30" s="10">
        <f t="shared" si="3"/>
        <v>21.73913043478261</v>
      </c>
      <c r="L30" s="46" t="s">
        <v>4</v>
      </c>
      <c r="M30" s="48">
        <v>833</v>
      </c>
      <c r="N30" s="64" t="s">
        <v>5</v>
      </c>
      <c r="O30" s="48">
        <v>4</v>
      </c>
      <c r="P30" s="66"/>
      <c r="Q30" s="48">
        <v>5</v>
      </c>
      <c r="R30" s="48">
        <v>792</v>
      </c>
      <c r="S30" s="48">
        <v>350</v>
      </c>
    </row>
    <row r="31" spans="2:19" s="12" customFormat="1" ht="12.75">
      <c r="B31" s="56"/>
      <c r="C31" s="104"/>
      <c r="D31" s="26"/>
      <c r="E31" s="32">
        <v>2850</v>
      </c>
      <c r="F31" s="7">
        <f>E31/90</f>
        <v>31.666666666666668</v>
      </c>
      <c r="G31" s="47"/>
      <c r="H31" s="8">
        <f t="shared" si="0"/>
        <v>9.5</v>
      </c>
      <c r="I31" s="8">
        <f t="shared" si="1"/>
        <v>15.833333333333334</v>
      </c>
      <c r="J31" s="9">
        <f t="shared" si="2"/>
        <v>25.333333333333336</v>
      </c>
      <c r="K31" s="10">
        <f t="shared" si="3"/>
        <v>31.666666666666668</v>
      </c>
      <c r="L31" s="47"/>
      <c r="M31" s="63"/>
      <c r="N31" s="65"/>
      <c r="O31" s="63"/>
      <c r="P31" s="67"/>
      <c r="Q31" s="63"/>
      <c r="R31" s="63"/>
      <c r="S31" s="63"/>
    </row>
    <row r="32" spans="2:19" s="12" customFormat="1" ht="12" customHeight="1">
      <c r="B32" s="55" t="s">
        <v>33</v>
      </c>
      <c r="C32" s="59" t="s">
        <v>55</v>
      </c>
      <c r="D32" s="25" t="s">
        <v>20</v>
      </c>
      <c r="E32" s="40">
        <v>11460</v>
      </c>
      <c r="F32" s="7">
        <f t="shared" si="4"/>
        <v>124.56521739130434</v>
      </c>
      <c r="G32" s="46">
        <v>0</v>
      </c>
      <c r="H32" s="8">
        <f>F32*0.3</f>
        <v>37.369565217391305</v>
      </c>
      <c r="I32" s="8">
        <f>F32*0.5</f>
        <v>62.28260869565217</v>
      </c>
      <c r="J32" s="9">
        <f>F32*0.8</f>
        <v>99.65217391304348</v>
      </c>
      <c r="K32" s="10">
        <f>F32</f>
        <v>124.56521739130434</v>
      </c>
      <c r="L32" s="46" t="s">
        <v>4</v>
      </c>
      <c r="M32" s="48">
        <v>8000</v>
      </c>
      <c r="N32" s="64" t="s">
        <v>5</v>
      </c>
      <c r="O32" s="48">
        <v>4</v>
      </c>
      <c r="P32" s="66"/>
      <c r="Q32" s="48">
        <v>10</v>
      </c>
      <c r="R32" s="48">
        <v>2616</v>
      </c>
      <c r="S32" s="48">
        <v>1150</v>
      </c>
    </row>
    <row r="33" spans="2:19" s="12" customFormat="1" ht="11.25" customHeight="1">
      <c r="B33" s="56"/>
      <c r="C33" s="60"/>
      <c r="D33" s="26"/>
      <c r="E33" s="41">
        <v>2440</v>
      </c>
      <c r="F33" s="7">
        <f>E33/90</f>
        <v>27.11111111111111</v>
      </c>
      <c r="G33" s="47"/>
      <c r="H33" s="8">
        <f>F33*0.3</f>
        <v>8.133333333333333</v>
      </c>
      <c r="I33" s="8">
        <f aca="true" t="shared" si="5" ref="I33:I51">F33*0.5</f>
        <v>13.555555555555555</v>
      </c>
      <c r="J33" s="9">
        <f aca="true" t="shared" si="6" ref="J33:J51">F33*0.8</f>
        <v>21.68888888888889</v>
      </c>
      <c r="K33" s="10">
        <f aca="true" t="shared" si="7" ref="K33:K51">F33</f>
        <v>27.11111111111111</v>
      </c>
      <c r="L33" s="47"/>
      <c r="M33" s="63"/>
      <c r="N33" s="65"/>
      <c r="O33" s="63"/>
      <c r="P33" s="67"/>
      <c r="Q33" s="63"/>
      <c r="R33" s="63"/>
      <c r="S33" s="63"/>
    </row>
    <row r="34" spans="2:19" s="12" customFormat="1" ht="20.25" customHeight="1">
      <c r="B34" s="55" t="s">
        <v>34</v>
      </c>
      <c r="C34" s="72" t="s">
        <v>56</v>
      </c>
      <c r="D34" s="25" t="s">
        <v>3</v>
      </c>
      <c r="E34" s="31">
        <v>228300</v>
      </c>
      <c r="F34" s="7">
        <f t="shared" si="4"/>
        <v>2481.521739130435</v>
      </c>
      <c r="G34" s="46">
        <v>0</v>
      </c>
      <c r="H34" s="8">
        <f aca="true" t="shared" si="8" ref="H34:H51">F34*0.3</f>
        <v>744.4565217391305</v>
      </c>
      <c r="I34" s="8">
        <f t="shared" si="5"/>
        <v>1240.7608695652175</v>
      </c>
      <c r="J34" s="9">
        <f t="shared" si="6"/>
        <v>1985.217391304348</v>
      </c>
      <c r="K34" s="10">
        <f t="shared" si="7"/>
        <v>2481.521739130435</v>
      </c>
      <c r="L34" s="46" t="s">
        <v>4</v>
      </c>
      <c r="M34" s="48">
        <v>34290</v>
      </c>
      <c r="N34" s="64" t="s">
        <v>5</v>
      </c>
      <c r="O34" s="48">
        <v>4</v>
      </c>
      <c r="P34" s="66"/>
      <c r="Q34" s="48">
        <v>10</v>
      </c>
      <c r="R34" s="76">
        <v>17032</v>
      </c>
      <c r="S34" s="76">
        <v>13030</v>
      </c>
    </row>
    <row r="35" spans="2:19" s="12" customFormat="1" ht="25.5" customHeight="1">
      <c r="B35" s="56"/>
      <c r="C35" s="73"/>
      <c r="D35" s="26"/>
      <c r="E35" s="32">
        <v>123400</v>
      </c>
      <c r="F35" s="7">
        <f>E35/90</f>
        <v>1371.111111111111</v>
      </c>
      <c r="G35" s="47"/>
      <c r="H35" s="8">
        <f t="shared" si="8"/>
        <v>411.3333333333333</v>
      </c>
      <c r="I35" s="8">
        <f t="shared" si="5"/>
        <v>685.5555555555555</v>
      </c>
      <c r="J35" s="9">
        <f t="shared" si="6"/>
        <v>1096.888888888889</v>
      </c>
      <c r="K35" s="10">
        <f t="shared" si="7"/>
        <v>1371.111111111111</v>
      </c>
      <c r="L35" s="47"/>
      <c r="M35" s="63"/>
      <c r="N35" s="65"/>
      <c r="O35" s="63"/>
      <c r="P35" s="67"/>
      <c r="Q35" s="63"/>
      <c r="R35" s="77"/>
      <c r="S35" s="77"/>
    </row>
    <row r="36" spans="2:19" s="12" customFormat="1" ht="20.25" customHeight="1">
      <c r="B36" s="55" t="s">
        <v>35</v>
      </c>
      <c r="C36" s="72" t="s">
        <v>57</v>
      </c>
      <c r="D36" s="25" t="s">
        <v>3</v>
      </c>
      <c r="E36" s="31">
        <v>150700</v>
      </c>
      <c r="F36" s="7">
        <f t="shared" si="4"/>
        <v>1638.0434782608695</v>
      </c>
      <c r="G36" s="46">
        <v>0</v>
      </c>
      <c r="H36" s="8">
        <f t="shared" si="8"/>
        <v>491.4130434782608</v>
      </c>
      <c r="I36" s="8">
        <f t="shared" si="5"/>
        <v>819.0217391304348</v>
      </c>
      <c r="J36" s="9">
        <f t="shared" si="6"/>
        <v>1310.4347826086957</v>
      </c>
      <c r="K36" s="10">
        <f t="shared" si="7"/>
        <v>1638.0434782608695</v>
      </c>
      <c r="L36" s="46" t="s">
        <v>4</v>
      </c>
      <c r="M36" s="48">
        <v>41120</v>
      </c>
      <c r="N36" s="64" t="s">
        <v>5</v>
      </c>
      <c r="O36" s="48">
        <v>4</v>
      </c>
      <c r="P36" s="66"/>
      <c r="Q36" s="48">
        <v>10</v>
      </c>
      <c r="R36" s="74">
        <v>16593</v>
      </c>
      <c r="S36" s="48">
        <v>13950</v>
      </c>
    </row>
    <row r="37" spans="2:19" s="12" customFormat="1" ht="24" customHeight="1">
      <c r="B37" s="56"/>
      <c r="C37" s="73"/>
      <c r="D37" s="26"/>
      <c r="E37" s="32">
        <v>85500</v>
      </c>
      <c r="F37" s="7">
        <f>E37/90</f>
        <v>950</v>
      </c>
      <c r="G37" s="47"/>
      <c r="H37" s="8">
        <f t="shared" si="8"/>
        <v>285</v>
      </c>
      <c r="I37" s="8">
        <f t="shared" si="5"/>
        <v>475</v>
      </c>
      <c r="J37" s="9">
        <f t="shared" si="6"/>
        <v>760</v>
      </c>
      <c r="K37" s="10">
        <f t="shared" si="7"/>
        <v>950</v>
      </c>
      <c r="L37" s="47"/>
      <c r="M37" s="63"/>
      <c r="N37" s="65"/>
      <c r="O37" s="63"/>
      <c r="P37" s="67"/>
      <c r="Q37" s="63"/>
      <c r="R37" s="75"/>
      <c r="S37" s="63"/>
    </row>
    <row r="38" spans="2:19" s="12" customFormat="1" ht="24" customHeight="1">
      <c r="B38" s="55" t="s">
        <v>36</v>
      </c>
      <c r="C38" s="72" t="s">
        <v>58</v>
      </c>
      <c r="D38" s="25" t="s">
        <v>3</v>
      </c>
      <c r="E38" s="31">
        <v>26100</v>
      </c>
      <c r="F38" s="7">
        <f t="shared" si="4"/>
        <v>283.69565217391306</v>
      </c>
      <c r="G38" s="46">
        <v>0</v>
      </c>
      <c r="H38" s="8">
        <f t="shared" si="8"/>
        <v>85.10869565217392</v>
      </c>
      <c r="I38" s="8">
        <f t="shared" si="5"/>
        <v>141.84782608695653</v>
      </c>
      <c r="J38" s="9">
        <f t="shared" si="6"/>
        <v>226.95652173913047</v>
      </c>
      <c r="K38" s="10">
        <f t="shared" si="7"/>
        <v>283.69565217391306</v>
      </c>
      <c r="L38" s="46" t="s">
        <v>4</v>
      </c>
      <c r="M38" s="48">
        <v>8430</v>
      </c>
      <c r="N38" s="64" t="s">
        <v>5</v>
      </c>
      <c r="O38" s="48">
        <v>4</v>
      </c>
      <c r="P38" s="66"/>
      <c r="Q38" s="48">
        <v>10</v>
      </c>
      <c r="R38" s="48">
        <v>874</v>
      </c>
      <c r="S38" s="48">
        <v>1000</v>
      </c>
    </row>
    <row r="39" spans="2:19" s="12" customFormat="1" ht="20.25" customHeight="1">
      <c r="B39" s="56"/>
      <c r="C39" s="73"/>
      <c r="D39" s="26"/>
      <c r="E39" s="32">
        <v>33900</v>
      </c>
      <c r="F39" s="7">
        <f>E39/90</f>
        <v>376.6666666666667</v>
      </c>
      <c r="G39" s="47"/>
      <c r="H39" s="8">
        <f t="shared" si="8"/>
        <v>113</v>
      </c>
      <c r="I39" s="8">
        <f t="shared" si="5"/>
        <v>188.33333333333334</v>
      </c>
      <c r="J39" s="9">
        <f t="shared" si="6"/>
        <v>301.33333333333337</v>
      </c>
      <c r="K39" s="10">
        <f t="shared" si="7"/>
        <v>376.6666666666667</v>
      </c>
      <c r="L39" s="47"/>
      <c r="M39" s="63"/>
      <c r="N39" s="65"/>
      <c r="O39" s="63"/>
      <c r="P39" s="67"/>
      <c r="Q39" s="63"/>
      <c r="R39" s="63"/>
      <c r="S39" s="63"/>
    </row>
    <row r="40" spans="2:19" s="12" customFormat="1" ht="12.75">
      <c r="B40" s="55" t="s">
        <v>37</v>
      </c>
      <c r="C40" s="57" t="s">
        <v>59</v>
      </c>
      <c r="D40" s="25" t="s">
        <v>8</v>
      </c>
      <c r="E40" s="31">
        <v>900</v>
      </c>
      <c r="F40" s="7">
        <f t="shared" si="4"/>
        <v>9.782608695652174</v>
      </c>
      <c r="G40" s="46">
        <v>0</v>
      </c>
      <c r="H40" s="8">
        <f t="shared" si="8"/>
        <v>2.934782608695652</v>
      </c>
      <c r="I40" s="8">
        <f t="shared" si="5"/>
        <v>4.891304347826087</v>
      </c>
      <c r="J40" s="9">
        <f t="shared" si="6"/>
        <v>7.826086956521739</v>
      </c>
      <c r="K40" s="10">
        <f t="shared" si="7"/>
        <v>9.782608695652174</v>
      </c>
      <c r="L40" s="46" t="s">
        <v>4</v>
      </c>
      <c r="M40" s="48">
        <v>250</v>
      </c>
      <c r="N40" s="64" t="s">
        <v>5</v>
      </c>
      <c r="O40" s="48">
        <v>4</v>
      </c>
      <c r="P40" s="66"/>
      <c r="Q40" s="48">
        <v>5</v>
      </c>
      <c r="R40" s="48">
        <v>150</v>
      </c>
      <c r="S40" s="48">
        <v>80</v>
      </c>
    </row>
    <row r="41" spans="2:19" s="12" customFormat="1" ht="20.25" customHeight="1">
      <c r="B41" s="56"/>
      <c r="C41" s="117"/>
      <c r="D41" s="26"/>
      <c r="E41" s="32">
        <v>1268.7</v>
      </c>
      <c r="F41" s="7">
        <f>E41/90</f>
        <v>14.096666666666668</v>
      </c>
      <c r="G41" s="47"/>
      <c r="H41" s="8">
        <f t="shared" si="8"/>
        <v>4.229</v>
      </c>
      <c r="I41" s="8">
        <f t="shared" si="5"/>
        <v>7.048333333333334</v>
      </c>
      <c r="J41" s="9">
        <f t="shared" si="6"/>
        <v>11.277333333333335</v>
      </c>
      <c r="K41" s="10">
        <f t="shared" si="7"/>
        <v>14.096666666666668</v>
      </c>
      <c r="L41" s="47"/>
      <c r="M41" s="63"/>
      <c r="N41" s="65"/>
      <c r="O41" s="63"/>
      <c r="P41" s="67"/>
      <c r="Q41" s="63"/>
      <c r="R41" s="63"/>
      <c r="S41" s="63"/>
    </row>
    <row r="42" spans="2:19" ht="12.75">
      <c r="B42" s="53" t="s">
        <v>38</v>
      </c>
      <c r="C42" s="59" t="s">
        <v>60</v>
      </c>
      <c r="D42" s="25" t="s">
        <v>7</v>
      </c>
      <c r="E42" s="31">
        <v>26500</v>
      </c>
      <c r="F42" s="7">
        <f t="shared" si="4"/>
        <v>288.04347826086956</v>
      </c>
      <c r="G42" s="70">
        <v>0</v>
      </c>
      <c r="H42" s="8">
        <f t="shared" si="8"/>
        <v>86.41304347826086</v>
      </c>
      <c r="I42" s="8">
        <f t="shared" si="5"/>
        <v>144.02173913043478</v>
      </c>
      <c r="J42" s="9">
        <f t="shared" si="6"/>
        <v>230.43478260869566</v>
      </c>
      <c r="K42" s="10">
        <f t="shared" si="7"/>
        <v>288.04347826086956</v>
      </c>
      <c r="L42" s="46" t="s">
        <v>4</v>
      </c>
      <c r="M42" s="48">
        <v>12495</v>
      </c>
      <c r="N42" s="64" t="s">
        <v>5</v>
      </c>
      <c r="O42" s="48">
        <v>4</v>
      </c>
      <c r="P42" s="66"/>
      <c r="Q42" s="48">
        <v>10</v>
      </c>
      <c r="R42" s="68">
        <v>5200</v>
      </c>
      <c r="S42" s="48">
        <v>12350</v>
      </c>
    </row>
    <row r="43" spans="2:19" ht="12.75">
      <c r="B43" s="54"/>
      <c r="C43" s="60"/>
      <c r="D43" s="26"/>
      <c r="E43" s="32">
        <v>31675</v>
      </c>
      <c r="F43" s="7">
        <f>E43/90</f>
        <v>351.94444444444446</v>
      </c>
      <c r="G43" s="71"/>
      <c r="H43" s="8">
        <f t="shared" si="8"/>
        <v>105.58333333333333</v>
      </c>
      <c r="I43" s="8">
        <f t="shared" si="5"/>
        <v>175.97222222222223</v>
      </c>
      <c r="J43" s="9">
        <f t="shared" si="6"/>
        <v>281.5555555555556</v>
      </c>
      <c r="K43" s="10">
        <f t="shared" si="7"/>
        <v>351.94444444444446</v>
      </c>
      <c r="L43" s="47"/>
      <c r="M43" s="63"/>
      <c r="N43" s="65"/>
      <c r="O43" s="63"/>
      <c r="P43" s="67"/>
      <c r="Q43" s="63"/>
      <c r="R43" s="69"/>
      <c r="S43" s="63"/>
    </row>
    <row r="44" spans="2:19" ht="15.75" customHeight="1">
      <c r="B44" s="53" t="s">
        <v>39</v>
      </c>
      <c r="C44" s="59" t="s">
        <v>61</v>
      </c>
      <c r="D44" s="25" t="s">
        <v>9</v>
      </c>
      <c r="E44" s="31">
        <v>2040</v>
      </c>
      <c r="F44" s="7">
        <f t="shared" si="4"/>
        <v>22.17391304347826</v>
      </c>
      <c r="G44" s="46">
        <v>0</v>
      </c>
      <c r="H44" s="8">
        <f t="shared" si="8"/>
        <v>6.6521739130434785</v>
      </c>
      <c r="I44" s="8">
        <f t="shared" si="5"/>
        <v>11.08695652173913</v>
      </c>
      <c r="J44" s="9">
        <f t="shared" si="6"/>
        <v>17.73913043478261</v>
      </c>
      <c r="K44" s="10">
        <f t="shared" si="7"/>
        <v>22.17391304347826</v>
      </c>
      <c r="L44" s="46" t="s">
        <v>4</v>
      </c>
      <c r="M44" s="48">
        <v>2700</v>
      </c>
      <c r="N44" s="64" t="s">
        <v>5</v>
      </c>
      <c r="O44" s="48">
        <v>8</v>
      </c>
      <c r="P44" s="66"/>
      <c r="Q44" s="48">
        <v>10</v>
      </c>
      <c r="R44" s="48">
        <v>0</v>
      </c>
      <c r="S44" s="48">
        <v>470</v>
      </c>
    </row>
    <row r="45" spans="2:19" ht="15.75" customHeight="1">
      <c r="B45" s="54"/>
      <c r="C45" s="60"/>
      <c r="D45" s="26"/>
      <c r="E45" s="32">
        <v>2600</v>
      </c>
      <c r="F45" s="7">
        <f>E45/90</f>
        <v>28.88888888888889</v>
      </c>
      <c r="G45" s="47"/>
      <c r="H45" s="8">
        <f t="shared" si="8"/>
        <v>8.666666666666666</v>
      </c>
      <c r="I45" s="8">
        <f t="shared" si="5"/>
        <v>14.444444444444445</v>
      </c>
      <c r="J45" s="9">
        <f t="shared" si="6"/>
        <v>23.111111111111114</v>
      </c>
      <c r="K45" s="10">
        <f t="shared" si="7"/>
        <v>28.88888888888889</v>
      </c>
      <c r="L45" s="47"/>
      <c r="M45" s="63"/>
      <c r="N45" s="65"/>
      <c r="O45" s="63"/>
      <c r="P45" s="67"/>
      <c r="Q45" s="63"/>
      <c r="R45" s="63"/>
      <c r="S45" s="63"/>
    </row>
    <row r="46" spans="2:19" ht="12" customHeight="1">
      <c r="B46" s="53" t="s">
        <v>40</v>
      </c>
      <c r="C46" s="59" t="s">
        <v>62</v>
      </c>
      <c r="D46" s="25" t="s">
        <v>63</v>
      </c>
      <c r="E46" s="31">
        <v>3000</v>
      </c>
      <c r="F46" s="7">
        <f t="shared" si="4"/>
        <v>32.608695652173914</v>
      </c>
      <c r="G46" s="46">
        <v>0</v>
      </c>
      <c r="H46" s="8">
        <f t="shared" si="8"/>
        <v>9.782608695652174</v>
      </c>
      <c r="I46" s="8">
        <f t="shared" si="5"/>
        <v>16.304347826086957</v>
      </c>
      <c r="J46" s="9">
        <f t="shared" si="6"/>
        <v>26.086956521739133</v>
      </c>
      <c r="K46" s="10">
        <f t="shared" si="7"/>
        <v>32.608695652173914</v>
      </c>
      <c r="L46" s="46" t="s">
        <v>4</v>
      </c>
      <c r="M46" s="48">
        <v>416</v>
      </c>
      <c r="N46" s="64" t="s">
        <v>5</v>
      </c>
      <c r="O46" s="48">
        <v>6</v>
      </c>
      <c r="P46" s="66"/>
      <c r="Q46" s="48">
        <v>10</v>
      </c>
      <c r="R46" s="48">
        <v>90</v>
      </c>
      <c r="S46" s="48">
        <v>200</v>
      </c>
    </row>
    <row r="47" spans="2:19" ht="10.5" customHeight="1">
      <c r="B47" s="54"/>
      <c r="C47" s="60"/>
      <c r="D47" s="26"/>
      <c r="E47" s="32">
        <v>3000</v>
      </c>
      <c r="F47" s="7">
        <f>E47/90</f>
        <v>33.333333333333336</v>
      </c>
      <c r="G47" s="47"/>
      <c r="H47" s="8">
        <f t="shared" si="8"/>
        <v>10</v>
      </c>
      <c r="I47" s="8">
        <f t="shared" si="5"/>
        <v>16.666666666666668</v>
      </c>
      <c r="J47" s="9">
        <f t="shared" si="6"/>
        <v>26.66666666666667</v>
      </c>
      <c r="K47" s="10">
        <f t="shared" si="7"/>
        <v>33.333333333333336</v>
      </c>
      <c r="L47" s="47"/>
      <c r="M47" s="63"/>
      <c r="N47" s="65"/>
      <c r="O47" s="63"/>
      <c r="P47" s="67"/>
      <c r="Q47" s="63"/>
      <c r="R47" s="63"/>
      <c r="S47" s="63"/>
    </row>
    <row r="48" spans="2:19" ht="16.5" customHeight="1">
      <c r="B48" s="53" t="s">
        <v>41</v>
      </c>
      <c r="C48" s="59" t="s">
        <v>71</v>
      </c>
      <c r="D48" s="25" t="s">
        <v>14</v>
      </c>
      <c r="E48" s="31">
        <v>3333.5</v>
      </c>
      <c r="F48" s="7">
        <f t="shared" si="4"/>
        <v>36.233695652173914</v>
      </c>
      <c r="G48" s="46">
        <v>0</v>
      </c>
      <c r="H48" s="8">
        <f t="shared" si="8"/>
        <v>10.870108695652174</v>
      </c>
      <c r="I48" s="8">
        <f t="shared" si="5"/>
        <v>18.116847826086957</v>
      </c>
      <c r="J48" s="9">
        <f t="shared" si="6"/>
        <v>28.98695652173913</v>
      </c>
      <c r="K48" s="10">
        <f t="shared" si="7"/>
        <v>36.233695652173914</v>
      </c>
      <c r="L48" s="46" t="s">
        <v>4</v>
      </c>
      <c r="M48" s="48">
        <v>2300</v>
      </c>
      <c r="N48" s="64" t="s">
        <v>5</v>
      </c>
      <c r="O48" s="48">
        <v>4</v>
      </c>
      <c r="P48" s="66"/>
      <c r="Q48" s="48">
        <v>5</v>
      </c>
      <c r="R48" s="48">
        <v>85</v>
      </c>
      <c r="S48" s="48">
        <v>500</v>
      </c>
    </row>
    <row r="49" spans="2:19" ht="15.75" customHeight="1">
      <c r="B49" s="54"/>
      <c r="C49" s="60"/>
      <c r="D49" s="26"/>
      <c r="E49" s="32">
        <v>5784.9</v>
      </c>
      <c r="F49" s="7">
        <f>E49/90</f>
        <v>64.27666666666666</v>
      </c>
      <c r="G49" s="47"/>
      <c r="H49" s="8">
        <f t="shared" si="8"/>
        <v>19.282999999999998</v>
      </c>
      <c r="I49" s="8">
        <f t="shared" si="5"/>
        <v>32.13833333333333</v>
      </c>
      <c r="J49" s="9">
        <f t="shared" si="6"/>
        <v>51.42133333333333</v>
      </c>
      <c r="K49" s="10">
        <f t="shared" si="7"/>
        <v>64.27666666666666</v>
      </c>
      <c r="L49" s="47"/>
      <c r="M49" s="63"/>
      <c r="N49" s="65"/>
      <c r="O49" s="63"/>
      <c r="P49" s="67"/>
      <c r="Q49" s="63"/>
      <c r="R49" s="63"/>
      <c r="S49" s="63"/>
    </row>
    <row r="50" spans="2:19" ht="12.75">
      <c r="B50" s="53" t="s">
        <v>42</v>
      </c>
      <c r="C50" s="44" t="s">
        <v>64</v>
      </c>
      <c r="D50" s="25" t="s">
        <v>14</v>
      </c>
      <c r="E50" s="31">
        <v>2550</v>
      </c>
      <c r="F50" s="7">
        <f t="shared" si="4"/>
        <v>27.717391304347824</v>
      </c>
      <c r="G50" s="46">
        <v>0</v>
      </c>
      <c r="H50" s="8">
        <f t="shared" si="8"/>
        <v>8.315217391304348</v>
      </c>
      <c r="I50" s="8">
        <f t="shared" si="5"/>
        <v>13.858695652173912</v>
      </c>
      <c r="J50" s="9">
        <f t="shared" si="6"/>
        <v>22.17391304347826</v>
      </c>
      <c r="K50" s="10">
        <f t="shared" si="7"/>
        <v>27.717391304347824</v>
      </c>
      <c r="L50" s="46" t="s">
        <v>4</v>
      </c>
      <c r="M50" s="48">
        <v>0</v>
      </c>
      <c r="N50" s="78" t="s">
        <v>18</v>
      </c>
      <c r="O50" s="105" t="s">
        <v>49</v>
      </c>
      <c r="P50" s="106"/>
      <c r="Q50" s="106"/>
      <c r="R50" s="106"/>
      <c r="S50" s="107"/>
    </row>
    <row r="51" spans="2:19" ht="31.5" customHeight="1">
      <c r="B51" s="54"/>
      <c r="C51" s="45"/>
      <c r="D51" s="26"/>
      <c r="E51" s="32">
        <v>1210</v>
      </c>
      <c r="F51" s="7">
        <f>E51/90</f>
        <v>13.444444444444445</v>
      </c>
      <c r="G51" s="47"/>
      <c r="H51" s="8">
        <f t="shared" si="8"/>
        <v>4.033333333333333</v>
      </c>
      <c r="I51" s="8">
        <f t="shared" si="5"/>
        <v>6.722222222222222</v>
      </c>
      <c r="J51" s="9">
        <f t="shared" si="6"/>
        <v>10.755555555555556</v>
      </c>
      <c r="K51" s="10">
        <f t="shared" si="7"/>
        <v>13.444444444444445</v>
      </c>
      <c r="L51" s="47"/>
      <c r="M51" s="63"/>
      <c r="N51" s="79"/>
      <c r="O51" s="108"/>
      <c r="P51" s="109"/>
      <c r="Q51" s="109"/>
      <c r="R51" s="109"/>
      <c r="S51" s="110"/>
    </row>
    <row r="52" spans="2:19" ht="12.75">
      <c r="B52" s="61"/>
      <c r="C52" s="118" t="s">
        <v>10</v>
      </c>
      <c r="D52" s="19"/>
      <c r="E52" s="31"/>
      <c r="F52" s="119">
        <f>SUM(F14,F16,F18,F20,F22,F24,F26,F28,F30,F32,F34,F36,F38,F40,F42,F44,F46,F48,F50)</f>
        <v>5936.038043478261</v>
      </c>
      <c r="G52" s="120"/>
      <c r="H52" s="119">
        <f aca="true" t="shared" si="9" ref="H52:K53">SUM(H14,H16,H18,H20,H22,H24,H26,H28,H30,H32,H34,H36,H38,H40,H42,H44,H46,H48,H50)</f>
        <v>1780.8114130434783</v>
      </c>
      <c r="I52" s="119">
        <f t="shared" si="9"/>
        <v>2968.0190217391305</v>
      </c>
      <c r="J52" s="119">
        <f t="shared" si="9"/>
        <v>4748.83043478261</v>
      </c>
      <c r="K52" s="119">
        <f t="shared" si="9"/>
        <v>5936.038043478261</v>
      </c>
      <c r="L52" s="121"/>
      <c r="M52" s="13"/>
      <c r="N52" s="20"/>
      <c r="O52" s="13"/>
      <c r="P52" s="21"/>
      <c r="Q52" s="13"/>
      <c r="R52" s="22"/>
      <c r="S52" s="13"/>
    </row>
    <row r="53" spans="2:19" ht="12.75">
      <c r="B53" s="62"/>
      <c r="C53" s="43"/>
      <c r="D53" s="23"/>
      <c r="E53" s="33"/>
      <c r="F53" s="122">
        <f>SUM(F15,F17,F19,F21,F23,F25,F27,F29,F31,F33,F35,F37,F39,F41,F43,F45,F47,F49,F51)</f>
        <v>4521.039999999999</v>
      </c>
      <c r="G53" s="123"/>
      <c r="H53" s="122">
        <f t="shared" si="9"/>
        <v>1356.312</v>
      </c>
      <c r="I53" s="122">
        <f t="shared" si="9"/>
        <v>2260.5199999999995</v>
      </c>
      <c r="J53" s="122">
        <f t="shared" si="9"/>
        <v>3616.8320000000003</v>
      </c>
      <c r="K53" s="122">
        <f t="shared" si="9"/>
        <v>4521.039999999999</v>
      </c>
      <c r="L53" s="124"/>
      <c r="M53" s="21"/>
      <c r="N53" s="21"/>
      <c r="O53" s="21"/>
      <c r="P53" s="21"/>
      <c r="Q53" s="24"/>
      <c r="R53" s="24"/>
      <c r="S53" s="21"/>
    </row>
    <row r="54" spans="3:19" ht="12.75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3:11" ht="12.75">
      <c r="C55" s="125" t="s">
        <v>45</v>
      </c>
      <c r="D55" s="125"/>
      <c r="E55" s="30"/>
      <c r="F55" s="5"/>
      <c r="G55" s="6"/>
      <c r="H55" s="5"/>
      <c r="I55" s="6"/>
      <c r="J55" s="6"/>
      <c r="K55" s="5"/>
    </row>
    <row r="56" spans="3:11" ht="12.75">
      <c r="C56" s="116"/>
      <c r="D56" s="116"/>
      <c r="E56" s="116"/>
      <c r="F56" s="116"/>
      <c r="G56" s="116"/>
      <c r="H56" s="5"/>
      <c r="I56" s="6"/>
      <c r="J56" s="6"/>
      <c r="K56" s="5"/>
    </row>
    <row r="57" spans="3:11" ht="12.75">
      <c r="C57" s="115"/>
      <c r="D57" s="115"/>
      <c r="E57" s="4"/>
      <c r="G57" s="4"/>
      <c r="H57" s="115"/>
      <c r="I57" s="115"/>
      <c r="J57" s="115"/>
      <c r="K57" s="115"/>
    </row>
    <row r="58" spans="3:11" ht="12.75">
      <c r="C58" s="115"/>
      <c r="D58" s="115"/>
      <c r="E58" s="4"/>
      <c r="G58" s="34"/>
      <c r="H58" s="34"/>
      <c r="I58" s="34"/>
      <c r="J58" s="35"/>
      <c r="K58" s="126"/>
    </row>
  </sheetData>
  <mergeCells count="232">
    <mergeCell ref="C58:D58"/>
    <mergeCell ref="H57:K57"/>
    <mergeCell ref="C57:D57"/>
    <mergeCell ref="G22:G23"/>
    <mergeCell ref="C55:D55"/>
    <mergeCell ref="C56:G56"/>
    <mergeCell ref="C40:C41"/>
    <mergeCell ref="G40:G41"/>
    <mergeCell ref="G44:G45"/>
    <mergeCell ref="G46:G47"/>
    <mergeCell ref="G10:G12"/>
    <mergeCell ref="H10:K10"/>
    <mergeCell ref="L10:L12"/>
    <mergeCell ref="B10:B12"/>
    <mergeCell ref="C10:C12"/>
    <mergeCell ref="M1:S1"/>
    <mergeCell ref="M3:S3"/>
    <mergeCell ref="M4:S4"/>
    <mergeCell ref="B6:S6"/>
    <mergeCell ref="L50:L51"/>
    <mergeCell ref="M50:M51"/>
    <mergeCell ref="N50:N51"/>
    <mergeCell ref="O50:S51"/>
    <mergeCell ref="G32:G33"/>
    <mergeCell ref="B30:B31"/>
    <mergeCell ref="C30:C31"/>
    <mergeCell ref="G30:G31"/>
    <mergeCell ref="B14:B15"/>
    <mergeCell ref="C14:C15"/>
    <mergeCell ref="B32:B33"/>
    <mergeCell ref="C32:C33"/>
    <mergeCell ref="B22:B23"/>
    <mergeCell ref="C22:C23"/>
    <mergeCell ref="B26:B27"/>
    <mergeCell ref="C26:C27"/>
    <mergeCell ref="G14:G15"/>
    <mergeCell ref="L14:L15"/>
    <mergeCell ref="B40:B41"/>
    <mergeCell ref="B8:S8"/>
    <mergeCell ref="M10:M12"/>
    <mergeCell ref="H11:K11"/>
    <mergeCell ref="N10:N12"/>
    <mergeCell ref="O10:O12"/>
    <mergeCell ref="P10:Q11"/>
    <mergeCell ref="R10:S11"/>
    <mergeCell ref="Q14:Q15"/>
    <mergeCell ref="B7:S7"/>
    <mergeCell ref="R14:R15"/>
    <mergeCell ref="S14:S15"/>
    <mergeCell ref="M14:M15"/>
    <mergeCell ref="N14:N15"/>
    <mergeCell ref="O14:O15"/>
    <mergeCell ref="P14:P15"/>
    <mergeCell ref="D10:D12"/>
    <mergeCell ref="F10:F12"/>
    <mergeCell ref="N16:N17"/>
    <mergeCell ref="O16:O17"/>
    <mergeCell ref="P16:P17"/>
    <mergeCell ref="B16:B17"/>
    <mergeCell ref="C16:C17"/>
    <mergeCell ref="L16:L17"/>
    <mergeCell ref="G16:G17"/>
    <mergeCell ref="Q16:Q17"/>
    <mergeCell ref="R16:R17"/>
    <mergeCell ref="S16:S17"/>
    <mergeCell ref="B18:B19"/>
    <mergeCell ref="C18:C19"/>
    <mergeCell ref="G18:G19"/>
    <mergeCell ref="L18:L19"/>
    <mergeCell ref="M18:M19"/>
    <mergeCell ref="N18:N19"/>
    <mergeCell ref="M16:M17"/>
    <mergeCell ref="O18:O19"/>
    <mergeCell ref="P18:P19"/>
    <mergeCell ref="Q18:Q19"/>
    <mergeCell ref="R18:R19"/>
    <mergeCell ref="S18:S19"/>
    <mergeCell ref="Q20:Q21"/>
    <mergeCell ref="R20:R21"/>
    <mergeCell ref="S20:S21"/>
    <mergeCell ref="P20:P21"/>
    <mergeCell ref="B20:B21"/>
    <mergeCell ref="C20:C21"/>
    <mergeCell ref="G20:G21"/>
    <mergeCell ref="N20:N21"/>
    <mergeCell ref="O20:O21"/>
    <mergeCell ref="L22:L23"/>
    <mergeCell ref="M22:M23"/>
    <mergeCell ref="L20:L21"/>
    <mergeCell ref="M20:M21"/>
    <mergeCell ref="O24:O25"/>
    <mergeCell ref="N22:N23"/>
    <mergeCell ref="O22:O23"/>
    <mergeCell ref="P22:P23"/>
    <mergeCell ref="Q24:Q25"/>
    <mergeCell ref="R24:R25"/>
    <mergeCell ref="S24:S25"/>
    <mergeCell ref="R22:R23"/>
    <mergeCell ref="S22:S23"/>
    <mergeCell ref="Q22:Q23"/>
    <mergeCell ref="G26:G27"/>
    <mergeCell ref="P24:P25"/>
    <mergeCell ref="B24:B25"/>
    <mergeCell ref="C24:C25"/>
    <mergeCell ref="G24:G25"/>
    <mergeCell ref="L24:L25"/>
    <mergeCell ref="M24:M25"/>
    <mergeCell ref="N24:N25"/>
    <mergeCell ref="L26:L27"/>
    <mergeCell ref="M26:M27"/>
    <mergeCell ref="N26:N27"/>
    <mergeCell ref="O26:O27"/>
    <mergeCell ref="P26:P27"/>
    <mergeCell ref="Q26:Q27"/>
    <mergeCell ref="R26:R27"/>
    <mergeCell ref="S26:S27"/>
    <mergeCell ref="Q30:Q31"/>
    <mergeCell ref="R30:R31"/>
    <mergeCell ref="S30:S31"/>
    <mergeCell ref="S28:S29"/>
    <mergeCell ref="L32:L33"/>
    <mergeCell ref="M32:M33"/>
    <mergeCell ref="N32:N33"/>
    <mergeCell ref="P30:P31"/>
    <mergeCell ref="O32:O33"/>
    <mergeCell ref="P32:P33"/>
    <mergeCell ref="L30:L31"/>
    <mergeCell ref="M30:M31"/>
    <mergeCell ref="N30:N31"/>
    <mergeCell ref="O30:O31"/>
    <mergeCell ref="Q32:Q33"/>
    <mergeCell ref="R32:R33"/>
    <mergeCell ref="S32:S33"/>
    <mergeCell ref="S34:S35"/>
    <mergeCell ref="Q34:Q35"/>
    <mergeCell ref="R34:R35"/>
    <mergeCell ref="M34:M35"/>
    <mergeCell ref="N34:N35"/>
    <mergeCell ref="O34:O35"/>
    <mergeCell ref="P34:P35"/>
    <mergeCell ref="B34:B35"/>
    <mergeCell ref="C34:C35"/>
    <mergeCell ref="G34:G35"/>
    <mergeCell ref="L34:L35"/>
    <mergeCell ref="S36:S37"/>
    <mergeCell ref="Q36:Q37"/>
    <mergeCell ref="B38:B39"/>
    <mergeCell ref="C38:C39"/>
    <mergeCell ref="G38:G39"/>
    <mergeCell ref="R36:R37"/>
    <mergeCell ref="P36:P37"/>
    <mergeCell ref="B36:B37"/>
    <mergeCell ref="C36:C37"/>
    <mergeCell ref="G36:G37"/>
    <mergeCell ref="L38:L39"/>
    <mergeCell ref="M38:M39"/>
    <mergeCell ref="N38:N39"/>
    <mergeCell ref="O36:O37"/>
    <mergeCell ref="L36:L37"/>
    <mergeCell ref="M36:M37"/>
    <mergeCell ref="N36:N37"/>
    <mergeCell ref="S38:S39"/>
    <mergeCell ref="O38:O39"/>
    <mergeCell ref="P38:P39"/>
    <mergeCell ref="Q38:Q39"/>
    <mergeCell ref="R38:R39"/>
    <mergeCell ref="S40:S41"/>
    <mergeCell ref="O40:O41"/>
    <mergeCell ref="P40:P41"/>
    <mergeCell ref="Q40:Q41"/>
    <mergeCell ref="R40:R41"/>
    <mergeCell ref="L40:L41"/>
    <mergeCell ref="M40:M41"/>
    <mergeCell ref="N40:N41"/>
    <mergeCell ref="G42:G43"/>
    <mergeCell ref="L42:L43"/>
    <mergeCell ref="M42:M43"/>
    <mergeCell ref="N42:N43"/>
    <mergeCell ref="Q44:Q45"/>
    <mergeCell ref="R44:R45"/>
    <mergeCell ref="S42:S43"/>
    <mergeCell ref="O42:O43"/>
    <mergeCell ref="P42:P43"/>
    <mergeCell ref="Q42:Q43"/>
    <mergeCell ref="R42:R43"/>
    <mergeCell ref="N44:N45"/>
    <mergeCell ref="M44:M45"/>
    <mergeCell ref="P44:P45"/>
    <mergeCell ref="O44:O45"/>
    <mergeCell ref="L44:L45"/>
    <mergeCell ref="S46:S47"/>
    <mergeCell ref="P46:P47"/>
    <mergeCell ref="O46:O47"/>
    <mergeCell ref="Q46:Q47"/>
    <mergeCell ref="R46:R47"/>
    <mergeCell ref="L46:L47"/>
    <mergeCell ref="M46:M47"/>
    <mergeCell ref="N46:N47"/>
    <mergeCell ref="S44:S45"/>
    <mergeCell ref="O48:O49"/>
    <mergeCell ref="P48:P49"/>
    <mergeCell ref="S48:S49"/>
    <mergeCell ref="R48:R49"/>
    <mergeCell ref="Q48:Q49"/>
    <mergeCell ref="G48:G49"/>
    <mergeCell ref="L48:L49"/>
    <mergeCell ref="M48:M49"/>
    <mergeCell ref="N48:N49"/>
    <mergeCell ref="B52:B53"/>
    <mergeCell ref="C52:C53"/>
    <mergeCell ref="G52:G53"/>
    <mergeCell ref="B50:B51"/>
    <mergeCell ref="C50:C51"/>
    <mergeCell ref="G50:G51"/>
    <mergeCell ref="B48:B49"/>
    <mergeCell ref="B28:B29"/>
    <mergeCell ref="C28:C29"/>
    <mergeCell ref="C48:C49"/>
    <mergeCell ref="B46:B47"/>
    <mergeCell ref="C46:C47"/>
    <mergeCell ref="B44:B45"/>
    <mergeCell ref="C44:C45"/>
    <mergeCell ref="B42:B43"/>
    <mergeCell ref="C42:C43"/>
    <mergeCell ref="G28:G29"/>
    <mergeCell ref="L28:L29"/>
    <mergeCell ref="M28:M29"/>
    <mergeCell ref="N28:N29"/>
    <mergeCell ref="O28:O29"/>
    <mergeCell ref="P28:P29"/>
    <mergeCell ref="Q28:Q29"/>
    <mergeCell ref="R28:R29"/>
  </mergeCells>
  <printOptions/>
  <pageMargins left="0" right="0.3937007874015748" top="1.1811023622047245" bottom="0.3937007874015748" header="0" footer="0"/>
  <pageSetup horizontalDpi="600" verticalDpi="600" orientation="landscape" paperSize="9" scale="80" r:id="rId1"/>
  <headerFooter alignWithMargins="0">
    <oddHeader>&amp;C&amp;14
&amp;P</oddHeader>
  </headerFooter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F0730304</dc:creator>
  <cp:keywords/>
  <dc:description/>
  <cp:lastModifiedBy>-U-</cp:lastModifiedBy>
  <cp:lastPrinted>2009-09-10T07:37:39Z</cp:lastPrinted>
  <dcterms:created xsi:type="dcterms:W3CDTF">2002-08-13T10:09:50Z</dcterms:created>
  <dcterms:modified xsi:type="dcterms:W3CDTF">2009-09-10T07:38:05Z</dcterms:modified>
  <cp:category/>
  <cp:version/>
  <cp:contentType/>
  <cp:contentStatus/>
</cp:coreProperties>
</file>