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Лист1!$A$1:$AA$52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9" i="1" l="1"/>
  <c r="Z39" i="1"/>
  <c r="Y39" i="1"/>
  <c r="X39" i="1"/>
  <c r="AA30" i="1"/>
  <c r="Z30" i="1"/>
  <c r="Y30" i="1"/>
  <c r="X30" i="1"/>
  <c r="AA21" i="1"/>
  <c r="Z21" i="1"/>
  <c r="Y21" i="1"/>
  <c r="X21" i="1"/>
  <c r="AA15" i="1"/>
  <c r="Z15" i="1"/>
  <c r="Z14" i="1" s="1"/>
  <c r="Y15" i="1"/>
  <c r="Y14" i="1" s="1"/>
  <c r="X15" i="1"/>
  <c r="X14" i="1" l="1"/>
  <c r="AA14" i="1"/>
  <c r="F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E39" i="1"/>
  <c r="D39" i="1"/>
  <c r="C39" i="1"/>
  <c r="R30" i="1"/>
  <c r="U30" i="1"/>
  <c r="T30" i="1"/>
  <c r="S30" i="1"/>
  <c r="L30" i="1"/>
  <c r="K30" i="1"/>
  <c r="J30" i="1"/>
  <c r="D30" i="1"/>
  <c r="L21" i="1" l="1"/>
  <c r="R21" i="1"/>
  <c r="W21" i="1"/>
  <c r="V21" i="1"/>
  <c r="U21" i="1"/>
  <c r="T21" i="1"/>
  <c r="S21" i="1"/>
  <c r="Q21" i="1"/>
  <c r="P21" i="1"/>
  <c r="O21" i="1"/>
  <c r="N21" i="1"/>
  <c r="M21" i="1"/>
  <c r="K21" i="1"/>
  <c r="J21" i="1"/>
  <c r="I21" i="1"/>
  <c r="H21" i="1"/>
  <c r="G21" i="1"/>
  <c r="F21" i="1"/>
  <c r="E21" i="1"/>
  <c r="D21" i="1"/>
  <c r="U15" i="1"/>
  <c r="U14" i="1" s="1"/>
  <c r="T15" i="1"/>
  <c r="T14" i="1" s="1"/>
  <c r="S15" i="1"/>
  <c r="S14" i="1" s="1"/>
  <c r="R15" i="1"/>
  <c r="L15" i="1"/>
  <c r="L14" i="1" s="1"/>
  <c r="K15" i="1"/>
  <c r="J15" i="1"/>
  <c r="D15" i="1"/>
  <c r="D14" i="1" s="1"/>
  <c r="R14" i="1" l="1"/>
  <c r="K14" i="1"/>
  <c r="J14" i="1"/>
  <c r="W30" i="1"/>
  <c r="V30" i="1"/>
  <c r="W15" i="1"/>
  <c r="V15" i="1"/>
  <c r="W14" i="1" l="1"/>
  <c r="V14" i="1"/>
  <c r="E30" i="1"/>
  <c r="F30" i="1"/>
  <c r="G30" i="1"/>
  <c r="H30" i="1"/>
  <c r="I30" i="1"/>
  <c r="M30" i="1"/>
  <c r="N30" i="1"/>
  <c r="O30" i="1"/>
  <c r="P30" i="1"/>
  <c r="Q30" i="1"/>
  <c r="C30" i="1"/>
  <c r="C21" i="1" l="1"/>
  <c r="E15" i="1"/>
  <c r="E14" i="1" s="1"/>
  <c r="F15" i="1"/>
  <c r="F14" i="1" s="1"/>
  <c r="G15" i="1"/>
  <c r="G14" i="1" s="1"/>
  <c r="H15" i="1"/>
  <c r="H14" i="1" s="1"/>
  <c r="I15" i="1"/>
  <c r="I14" i="1" s="1"/>
  <c r="M15" i="1"/>
  <c r="M14" i="1" s="1"/>
  <c r="N15" i="1"/>
  <c r="N14" i="1" s="1"/>
  <c r="O15" i="1"/>
  <c r="O14" i="1" s="1"/>
  <c r="P15" i="1"/>
  <c r="P14" i="1" s="1"/>
  <c r="Q15" i="1"/>
  <c r="Q14" i="1" s="1"/>
  <c r="C15" i="1"/>
  <c r="C14" i="1" l="1"/>
  <c r="T18" i="2"/>
  <c r="S18" i="2"/>
  <c r="R18" i="2"/>
  <c r="Q18" i="2"/>
  <c r="P18" i="2"/>
  <c r="T24" i="2"/>
  <c r="S24" i="2"/>
  <c r="R24" i="2"/>
  <c r="Q24" i="2"/>
  <c r="P24" i="2"/>
  <c r="T21" i="2"/>
  <c r="S21" i="2"/>
  <c r="R21" i="2"/>
  <c r="Q21" i="2"/>
  <c r="P21" i="2"/>
  <c r="V24" i="2" l="1"/>
  <c r="V18" i="2"/>
  <c r="U18" i="2"/>
  <c r="V21" i="2"/>
  <c r="U24" i="2"/>
  <c r="U21" i="2"/>
</calcChain>
</file>

<file path=xl/sharedStrings.xml><?xml version="1.0" encoding="utf-8"?>
<sst xmlns="http://schemas.openxmlformats.org/spreadsheetml/2006/main" count="161" uniqueCount="103">
  <si>
    <t>№ п/п</t>
  </si>
  <si>
    <t>кв. м</t>
  </si>
  <si>
    <t>руб.</t>
  </si>
  <si>
    <t>IV кв. 2021 г.</t>
  </si>
  <si>
    <t>Итого по муниципальному образованию «Ишеевское городское поселение»</t>
  </si>
  <si>
    <t>Итого по муниципальному образованию «Новочеремшанское сельское поселение»</t>
  </si>
  <si>
    <t>Итого по муниципальному образованию «Сенгилеевское городское поселение»</t>
  </si>
  <si>
    <t>Итого по муниципальному образованию «Языковское городское поселение»</t>
  </si>
  <si>
    <t>IV кв. 2022 г.</t>
  </si>
  <si>
    <t>Итого по муниципальному образованию «Тушнинское сельское поселение»</t>
  </si>
  <si>
    <t>Итого по муниципальному образованию «Новослободское сельское поселение»</t>
  </si>
  <si>
    <t>Итого по муниципальному образованию «Чуфаровское городское поселение»</t>
  </si>
  <si>
    <t>г. Ульяновск, ул. Герасимова, д. 27</t>
  </si>
  <si>
    <t>г. Ульяновск, ул. Красноармейская, д. 14</t>
  </si>
  <si>
    <t>IV кв. 2023 г.</t>
  </si>
  <si>
    <t>IV кв. 2024 г.</t>
  </si>
  <si>
    <t>Итого по муниципальному образованию «Барышское городское поселение»</t>
  </si>
  <si>
    <t>23.</t>
  </si>
  <si>
    <t>40.</t>
  </si>
  <si>
    <t>108.</t>
  </si>
  <si>
    <t>Итого по муниципальному образованию            «город Новоульяновск»</t>
  </si>
  <si>
    <t>Итого по муниципальному образованию                 «город Ульяновск»</t>
  </si>
  <si>
    <t>Итого по муниципальному образованию                   «Сурское городское поселение»</t>
  </si>
  <si>
    <t>Итого по муниципальному образованию
«город Димитровград»</t>
  </si>
  <si>
    <t>г. Ульяновск, пер. Зои Космодемьянской 2-й,                                        д. 21а</t>
  </si>
  <si>
    <t>Итого по муниципальному образованию «Карсунское городское поселение»</t>
  </si>
  <si>
    <t>к Программе</t>
  </si>
  <si>
    <t>IV кв. 2025 г.</t>
  </si>
  <si>
    <t>в том числе:</t>
  </si>
  <si>
    <t>Итого по муниципальному образованию «Инзенское городское поселение»</t>
  </si>
  <si>
    <t>1.</t>
  </si>
  <si>
    <t>2.</t>
  </si>
  <si>
    <t>3.</t>
  </si>
  <si>
    <t>4.</t>
  </si>
  <si>
    <t>1.1.</t>
  </si>
  <si>
    <t>1.2.</t>
  </si>
  <si>
    <t>1.3.</t>
  </si>
  <si>
    <t>1.4.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</si>
  <si>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</si>
  <si>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</si>
  <si>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</si>
  <si>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</si>
  <si>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</si>
  <si>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</si>
  <si>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</si>
  <si>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</si>
  <si>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</si>
  <si>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</si>
  <si>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</si>
  <si>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</si>
  <si>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</si>
  <si>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</si>
  <si>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</si>
  <si>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в строящихся домах</t>
  </si>
  <si>
    <t>в домах, введённых в эксплуатацию</t>
  </si>
  <si>
    <t xml:space="preserve">ПЛАН </t>
  </si>
  <si>
    <t>строительство домов</t>
  </si>
  <si>
    <t>всего:</t>
  </si>
  <si>
    <t>расселяемая площадь</t>
  </si>
  <si>
    <t>стоимость</t>
  </si>
  <si>
    <t>приобретаемая площадь</t>
  </si>
  <si>
    <t>Всего по этапу 2019 года:</t>
  </si>
  <si>
    <t>Всего по этапу 2020 года:</t>
  </si>
  <si>
    <t>Всего по этапу 2021 года:</t>
  </si>
  <si>
    <t>Всего по этапу 2022 года:</t>
  </si>
  <si>
    <t>Наименование
 муниципального образования</t>
  </si>
  <si>
    <t>приобретение жилых помещений у лиц,                                                     не являющихся застройщиками</t>
  </si>
  <si>
    <t>________________________________</t>
  </si>
  <si>
    <t>2.6.</t>
  </si>
  <si>
    <t>2.7.</t>
  </si>
  <si>
    <t>2.8.</t>
  </si>
  <si>
    <t>3.7.</t>
  </si>
  <si>
    <t>3.8.</t>
  </si>
  <si>
    <t>Всего стоимость мероприятий по переселению</t>
  </si>
  <si>
    <t>выплата собственникам жилых помещений возмещения за изымаемые жилые помещения и предоставление субсидий</t>
  </si>
  <si>
    <t>стоимость возмещения</t>
  </si>
  <si>
    <t>Мероприятия в рамках Программы, связанные с приобретением (строительством) жилых помещений</t>
  </si>
  <si>
    <t>субсидии на приобретение (строительство) жилых помещений</t>
  </si>
  <si>
    <t>субсидии на возмещение части расходов на уплату процентов за пользование займом или кредитом</t>
  </si>
  <si>
    <t>1.5.</t>
  </si>
  <si>
    <t>4.5.</t>
  </si>
  <si>
    <t>4.7.</t>
  </si>
  <si>
    <t>4.8.</t>
  </si>
  <si>
    <t>4.9.</t>
  </si>
  <si>
    <t>4.10.</t>
  </si>
  <si>
    <t>4.11.</t>
  </si>
  <si>
    <t>Итого по муниципальному образованию «Новосёлкинское сельское поселение»</t>
  </si>
  <si>
    <t>4.6.</t>
  </si>
  <si>
    <t xml:space="preserve">реализации мероприятий по переселению граждан из аварийного жилищного фонда,                                                                                                              признанного таковым до 1 января 2017 года, по способам переселения </t>
  </si>
  <si>
    <t>Мероприятия в рамках областной адресной программы «Переселение граждан, проживающих на территории Ульяновской области, из многоквартирных домов, признанных до 1 января 2017 года аварийными и подлежащими сносу или реконструкции в связи с физическим износом в процессе их эксплуатации, в 2019-2023 годах» (далее – Программа), не связанные с приобретением жилых помещений</t>
  </si>
  <si>
    <t>приобретение жилых помещений                               у застройщиков, в том числе:</t>
  </si>
  <si>
    <t xml:space="preserve">Площадь расселяемых жилых помещений
 (далее – расселяемая площадь), всего </t>
  </si>
  <si>
    <t xml:space="preserve">Всего по Программе, в рамках которой предусмотрено финансирование за счёт средств государственной корпорации – Фонда содействия реформированию жилищно-коммунального хозяйства (далее – Фонд),   
в том числе: </t>
  </si>
  <si>
    <t>субсидии на возмещение расходов по договорам 
о комплексном
 и устойчивом развитии территорий</t>
  </si>
  <si>
    <t>договоры о развитии застроенной территории
 и комплексном развитии территории</t>
  </si>
  <si>
    <t>переселение 
в свободный жилищный фонд</t>
  </si>
  <si>
    <t>дальнейшее использование приобретённых (построенных) жилых помещений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</si>
  <si>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</si>
  <si>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</si>
  <si>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</si>
  <si>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площадь</t>
  </si>
  <si>
    <t>предоставление по договорам мены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</si>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</sst>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,##0.00\ _₽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21"/>
      <name val="PT Astra Serif"/>
      <family val="1"/>
      <charset val="204"/>
    </font>
    <font>
      <sz val="19"/>
      <name val="PT Astra Serif"/>
      <family val="1"/>
      <charset val="204"/>
    </font>
    <font>
      <sz val="14"/>
      <name val="PT Astra Serif"/>
      <family val="1"/>
      <charset val="204"/>
    </font>
    <font>
      <sz val="14"/>
      <color indexed="8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25"/>
      <name val="PT Astra Serif"/>
      <family val="1"/>
      <charset val="204"/>
    </font>
    <font>
      <b/>
      <sz val="25"/>
      <color theme="1"/>
      <name val="PT Astra Serif"/>
      <family val="1"/>
      <charset val="204"/>
    </font>
    <font>
      <sz val="25"/>
      <color theme="1"/>
      <name val="PT Astra Serif"/>
      <family val="1"/>
      <charset val="204"/>
    </font>
    <font>
      <b/>
      <sz val="26"/>
      <name val="PT Astra Serif"/>
      <family val="1"/>
      <charset val="204"/>
    </font>
    <font>
      <b/>
      <sz val="26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FFC6"/>
        <bgColor indexed="64"/>
      </patternFill>
    </fill>
    <fill>
      <patternFill patternType="solid">
        <fgColor rgb="FF85D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2" fontId="0" fillId="2" borderId="0" xfId="0" applyNumberFormat="1" applyFont="1" applyFill="1" applyBorder="1"/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3" borderId="1" xfId="0" quotePrefix="1" applyFont="1" applyFill="1" applyBorder="1" applyAlignment="1">
      <alignment horizontal="center" vertical="top"/>
    </xf>
    <xf numFmtId="0" fontId="1" fillId="3" borderId="1" xfId="0" quotePrefix="1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top"/>
    </xf>
    <xf numFmtId="0" fontId="4" fillId="2" borderId="0" xfId="0" applyFont="1" applyFill="1"/>
    <xf numFmtId="0" fontId="3" fillId="3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5" fillId="0" borderId="0" xfId="0" applyFont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165" fontId="13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center" vertical="center" textRotation="90" wrapText="1"/>
    </xf>
    <xf numFmtId="2" fontId="12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wrapText="1"/>
    </xf>
    <xf numFmtId="0" fontId="17" fillId="0" borderId="0" xfId="0" applyFont="1"/>
    <xf numFmtId="0" fontId="11" fillId="2" borderId="8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/>
    </xf>
    <xf numFmtId="0" fontId="11" fillId="2" borderId="8" xfId="0" applyFont="1" applyFill="1" applyBorder="1" applyAlignment="1">
      <alignment horizontal="center" vertical="center" textRotation="90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13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8" fillId="2" borderId="11" xfId="0" applyFont="1" applyFill="1" applyBorder="1" applyAlignment="1">
      <alignment horizontal="center" vertical="top" wrapText="1"/>
    </xf>
    <xf numFmtId="0" fontId="15" fillId="2" borderId="1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97FFC6"/>
      <color rgb="FF85DF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4"/>
  <sheetViews>
    <sheetView tabSelected="1" view="pageBreakPreview" zoomScaleNormal="70" zoomScaleSheetLayoutView="100" zoomScalePageLayoutView="84" workbookViewId="0">
      <selection activeCell="I2" sqref="I2"/>
    </sheetView>
  </sheetViews>
  <sheetFormatPr defaultRowHeight="15" x14ac:dyDescent="0.25"/>
  <cols>
    <col min="1" max="1" width="4.7109375" style="1" customWidth="1"/>
    <col min="2" max="2" width="35.5703125" style="1" customWidth="1"/>
    <col min="3" max="3" width="9.42578125" style="1" customWidth="1"/>
    <col min="4" max="4" width="14.140625" style="1" customWidth="1"/>
    <col min="5" max="5" width="9.42578125" style="1" customWidth="1"/>
    <col min="6" max="6" width="9.28515625" style="1" customWidth="1"/>
    <col min="7" max="7" width="13.28515625" style="1" customWidth="1"/>
    <col min="8" max="8" width="10.42578125" style="1" customWidth="1"/>
    <col min="9" max="9" width="13.5703125" style="1" customWidth="1"/>
    <col min="10" max="10" width="6.85546875" style="1" customWidth="1"/>
    <col min="11" max="11" width="15.7109375" style="1" customWidth="1"/>
    <col min="12" max="12" width="9" style="1" customWidth="1"/>
    <col min="13" max="14" width="8.85546875" style="1" customWidth="1"/>
    <col min="15" max="15" width="14.28515625" style="1" customWidth="1"/>
    <col min="16" max="16" width="7.7109375" style="1" customWidth="1"/>
    <col min="17" max="17" width="5.28515625" style="1" customWidth="1"/>
    <col min="18" max="18" width="10.140625" style="1" customWidth="1"/>
    <col min="19" max="19" width="15.42578125" style="1" customWidth="1"/>
    <col min="20" max="20" width="8" style="1" customWidth="1"/>
    <col min="21" max="21" width="13.140625" style="1" customWidth="1"/>
    <col min="22" max="22" width="8.140625" customWidth="1"/>
    <col min="23" max="23" width="12.5703125" customWidth="1"/>
    <col min="25" max="26" width="7.85546875" customWidth="1"/>
    <col min="27" max="27" width="10" customWidth="1"/>
  </cols>
  <sheetData>
    <row r="1" spans="1:27" ht="31.5" x14ac:dyDescent="0.45">
      <c r="A1" s="26"/>
      <c r="B1" s="27"/>
      <c r="C1" s="28"/>
      <c r="D1" s="28"/>
      <c r="E1" s="28"/>
      <c r="F1" s="28"/>
      <c r="G1" s="28"/>
      <c r="H1" s="29"/>
      <c r="I1" s="28"/>
      <c r="J1" s="28"/>
      <c r="K1" s="28"/>
      <c r="L1" s="28"/>
      <c r="M1" s="28"/>
      <c r="N1" s="30"/>
      <c r="O1" s="30"/>
      <c r="P1" s="96"/>
      <c r="Q1" s="96"/>
      <c r="R1" s="49"/>
      <c r="S1"/>
      <c r="T1"/>
      <c r="U1"/>
      <c r="W1" s="92" t="s">
        <v>102</v>
      </c>
      <c r="X1" s="92"/>
      <c r="Y1" s="92"/>
      <c r="Z1" s="92"/>
      <c r="AA1" s="92"/>
    </row>
    <row r="2" spans="1:27" ht="13.15" customHeight="1" x14ac:dyDescent="0.55000000000000004">
      <c r="A2" s="26"/>
      <c r="B2" s="27"/>
      <c r="C2" s="28"/>
      <c r="D2" s="28"/>
      <c r="E2" s="28"/>
      <c r="F2" s="28"/>
      <c r="G2" s="28"/>
      <c r="H2" s="29"/>
      <c r="I2" s="28"/>
      <c r="J2" s="28"/>
      <c r="K2" s="28"/>
      <c r="L2" s="28"/>
      <c r="M2" s="28"/>
      <c r="N2" s="28"/>
      <c r="O2" s="28"/>
      <c r="P2" s="32"/>
      <c r="Q2" s="33"/>
      <c r="R2" s="49"/>
      <c r="S2" s="49"/>
      <c r="T2" s="54"/>
      <c r="U2" s="54"/>
      <c r="V2" s="54"/>
      <c r="W2" s="54"/>
    </row>
    <row r="3" spans="1:27" ht="25.15" customHeight="1" x14ac:dyDescent="0.45">
      <c r="A3" s="34"/>
      <c r="B3" s="35"/>
      <c r="C3" s="36"/>
      <c r="D3" s="36"/>
      <c r="E3" s="36"/>
      <c r="F3" s="36"/>
      <c r="G3" s="36"/>
      <c r="H3" s="37"/>
      <c r="I3" s="36"/>
      <c r="J3" s="36"/>
      <c r="K3" s="36"/>
      <c r="L3" s="36"/>
      <c r="M3" s="36"/>
      <c r="N3" s="28"/>
      <c r="O3" s="28"/>
      <c r="P3" s="96"/>
      <c r="Q3" s="96"/>
      <c r="R3" s="49"/>
      <c r="S3"/>
      <c r="T3"/>
      <c r="U3"/>
      <c r="W3" s="92" t="s">
        <v>26</v>
      </c>
      <c r="X3" s="92"/>
      <c r="Y3" s="92"/>
      <c r="Z3" s="92"/>
      <c r="AA3" s="92"/>
    </row>
    <row r="4" spans="1:27" ht="14.1" customHeight="1" x14ac:dyDescent="0.45">
      <c r="A4" s="34"/>
      <c r="B4" s="35"/>
      <c r="C4" s="36"/>
      <c r="D4" s="36"/>
      <c r="E4" s="36"/>
      <c r="F4" s="36"/>
      <c r="G4" s="36"/>
      <c r="H4" s="37"/>
      <c r="I4" s="36"/>
      <c r="J4" s="36"/>
      <c r="K4" s="36"/>
      <c r="L4" s="36"/>
      <c r="M4" s="36"/>
      <c r="N4" s="30"/>
      <c r="O4" s="30"/>
      <c r="P4" s="30"/>
      <c r="Q4" s="30"/>
      <c r="R4" s="30"/>
      <c r="S4" s="30"/>
      <c r="T4" s="30"/>
      <c r="U4" s="30"/>
      <c r="V4" s="31"/>
      <c r="W4" s="31"/>
    </row>
    <row r="5" spans="1:27" ht="24.6" customHeight="1" x14ac:dyDescent="0.25">
      <c r="A5" s="97" t="s">
        <v>55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</row>
    <row r="6" spans="1:27" ht="81" customHeight="1" x14ac:dyDescent="0.25">
      <c r="A6" s="99" t="s">
        <v>88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</row>
    <row r="7" spans="1:27" ht="91.5" customHeight="1" x14ac:dyDescent="0.25">
      <c r="A7" s="62" t="s">
        <v>0</v>
      </c>
      <c r="B7" s="62" t="s">
        <v>65</v>
      </c>
      <c r="C7" s="59" t="s">
        <v>91</v>
      </c>
      <c r="D7" s="76" t="s">
        <v>73</v>
      </c>
      <c r="E7" s="77" t="s">
        <v>89</v>
      </c>
      <c r="F7" s="78"/>
      <c r="G7" s="78"/>
      <c r="H7" s="78"/>
      <c r="I7" s="78"/>
      <c r="J7" s="78"/>
      <c r="K7" s="78"/>
      <c r="L7" s="79"/>
      <c r="M7" s="77" t="s">
        <v>76</v>
      </c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9"/>
    </row>
    <row r="8" spans="1:27" ht="49.15" customHeight="1" x14ac:dyDescent="0.25">
      <c r="A8" s="63"/>
      <c r="B8" s="63"/>
      <c r="C8" s="60"/>
      <c r="D8" s="60"/>
      <c r="E8" s="59" t="s">
        <v>57</v>
      </c>
      <c r="F8" s="77" t="s">
        <v>28</v>
      </c>
      <c r="G8" s="78"/>
      <c r="H8" s="78"/>
      <c r="I8" s="78"/>
      <c r="J8" s="78"/>
      <c r="K8" s="78"/>
      <c r="L8" s="79"/>
      <c r="M8" s="67" t="s">
        <v>57</v>
      </c>
      <c r="N8" s="68"/>
      <c r="O8" s="69"/>
      <c r="P8" s="80" t="s">
        <v>28</v>
      </c>
      <c r="Q8" s="81"/>
      <c r="R8" s="81"/>
      <c r="S8" s="81"/>
      <c r="T8" s="81"/>
      <c r="U8" s="81"/>
      <c r="V8" s="81"/>
      <c r="W8" s="82"/>
      <c r="X8" s="93" t="s">
        <v>96</v>
      </c>
      <c r="Y8" s="94"/>
      <c r="Z8" s="94"/>
      <c r="AA8" s="95"/>
    </row>
    <row r="9" spans="1:27" ht="33" customHeight="1" x14ac:dyDescent="0.25">
      <c r="A9" s="63"/>
      <c r="B9" s="63"/>
      <c r="C9" s="60"/>
      <c r="D9" s="60"/>
      <c r="E9" s="65"/>
      <c r="F9" s="67" t="s">
        <v>74</v>
      </c>
      <c r="G9" s="68"/>
      <c r="H9" s="68"/>
      <c r="I9" s="69"/>
      <c r="J9" s="83" t="s">
        <v>94</v>
      </c>
      <c r="K9" s="84"/>
      <c r="L9" s="59" t="s">
        <v>95</v>
      </c>
      <c r="M9" s="70"/>
      <c r="N9" s="71"/>
      <c r="O9" s="72"/>
      <c r="P9" s="83" t="s">
        <v>56</v>
      </c>
      <c r="Q9" s="84"/>
      <c r="R9" s="87" t="s">
        <v>90</v>
      </c>
      <c r="S9" s="88"/>
      <c r="T9" s="88"/>
      <c r="U9" s="89"/>
      <c r="V9" s="83" t="s">
        <v>66</v>
      </c>
      <c r="W9" s="84"/>
      <c r="X9" s="59" t="s">
        <v>97</v>
      </c>
      <c r="Y9" s="59" t="s">
        <v>98</v>
      </c>
      <c r="Z9" s="59" t="s">
        <v>99</v>
      </c>
      <c r="AA9" s="59" t="s">
        <v>101</v>
      </c>
    </row>
    <row r="10" spans="1:27" ht="89.25" customHeight="1" x14ac:dyDescent="0.25">
      <c r="A10" s="63"/>
      <c r="B10" s="63"/>
      <c r="C10" s="60"/>
      <c r="D10" s="60"/>
      <c r="E10" s="66"/>
      <c r="F10" s="73"/>
      <c r="G10" s="74"/>
      <c r="H10" s="74"/>
      <c r="I10" s="75"/>
      <c r="J10" s="85"/>
      <c r="K10" s="86"/>
      <c r="L10" s="66"/>
      <c r="M10" s="73"/>
      <c r="N10" s="74"/>
      <c r="O10" s="75"/>
      <c r="P10" s="85"/>
      <c r="Q10" s="86"/>
      <c r="R10" s="90" t="s">
        <v>53</v>
      </c>
      <c r="S10" s="91"/>
      <c r="T10" s="90" t="s">
        <v>54</v>
      </c>
      <c r="U10" s="91"/>
      <c r="V10" s="85"/>
      <c r="W10" s="86"/>
      <c r="X10" s="66"/>
      <c r="Y10" s="66"/>
      <c r="Z10" s="66"/>
      <c r="AA10" s="66"/>
    </row>
    <row r="11" spans="1:27" ht="151.5" customHeight="1" x14ac:dyDescent="0.25">
      <c r="A11" s="63"/>
      <c r="B11" s="63"/>
      <c r="C11" s="61"/>
      <c r="D11" s="61"/>
      <c r="E11" s="46" t="s">
        <v>58</v>
      </c>
      <c r="F11" s="46" t="s">
        <v>58</v>
      </c>
      <c r="G11" s="46" t="s">
        <v>75</v>
      </c>
      <c r="H11" s="51" t="s">
        <v>77</v>
      </c>
      <c r="I11" s="51" t="s">
        <v>78</v>
      </c>
      <c r="J11" s="51" t="s">
        <v>58</v>
      </c>
      <c r="K11" s="51" t="s">
        <v>93</v>
      </c>
      <c r="L11" s="51" t="s">
        <v>58</v>
      </c>
      <c r="M11" s="46" t="s">
        <v>58</v>
      </c>
      <c r="N11" s="46" t="s">
        <v>60</v>
      </c>
      <c r="O11" s="46" t="s">
        <v>59</v>
      </c>
      <c r="P11" s="46" t="s">
        <v>60</v>
      </c>
      <c r="Q11" s="46" t="s">
        <v>59</v>
      </c>
      <c r="R11" s="51" t="s">
        <v>60</v>
      </c>
      <c r="S11" s="51" t="s">
        <v>59</v>
      </c>
      <c r="T11" s="51" t="s">
        <v>60</v>
      </c>
      <c r="U11" s="51" t="s">
        <v>59</v>
      </c>
      <c r="V11" s="51" t="s">
        <v>60</v>
      </c>
      <c r="W11" s="51" t="s">
        <v>59</v>
      </c>
      <c r="X11" s="55" t="s">
        <v>100</v>
      </c>
      <c r="Y11" s="55" t="s">
        <v>100</v>
      </c>
      <c r="Z11" s="55" t="s">
        <v>100</v>
      </c>
      <c r="AA11" s="55" t="s">
        <v>100</v>
      </c>
    </row>
    <row r="12" spans="1:27" ht="15" customHeight="1" x14ac:dyDescent="0.25">
      <c r="A12" s="64"/>
      <c r="B12" s="64"/>
      <c r="C12" s="38" t="s">
        <v>1</v>
      </c>
      <c r="D12" s="38" t="s">
        <v>2</v>
      </c>
      <c r="E12" s="38" t="s">
        <v>1</v>
      </c>
      <c r="F12" s="38" t="s">
        <v>1</v>
      </c>
      <c r="G12" s="38" t="s">
        <v>2</v>
      </c>
      <c r="H12" s="38" t="s">
        <v>2</v>
      </c>
      <c r="I12" s="38" t="s">
        <v>2</v>
      </c>
      <c r="J12" s="38" t="s">
        <v>1</v>
      </c>
      <c r="K12" s="38" t="s">
        <v>2</v>
      </c>
      <c r="L12" s="38" t="s">
        <v>1</v>
      </c>
      <c r="M12" s="38" t="s">
        <v>1</v>
      </c>
      <c r="N12" s="38" t="s">
        <v>1</v>
      </c>
      <c r="O12" s="38" t="s">
        <v>2</v>
      </c>
      <c r="P12" s="38" t="s">
        <v>1</v>
      </c>
      <c r="Q12" s="38" t="s">
        <v>2</v>
      </c>
      <c r="R12" s="38" t="s">
        <v>1</v>
      </c>
      <c r="S12" s="38" t="s">
        <v>2</v>
      </c>
      <c r="T12" s="38" t="s">
        <v>1</v>
      </c>
      <c r="U12" s="38" t="s">
        <v>2</v>
      </c>
      <c r="V12" s="38" t="s">
        <v>1</v>
      </c>
      <c r="W12" s="38" t="s">
        <v>2</v>
      </c>
      <c r="X12" s="38" t="s">
        <v>1</v>
      </c>
      <c r="Y12" s="38" t="s">
        <v>1</v>
      </c>
      <c r="Z12" s="38" t="s">
        <v>1</v>
      </c>
      <c r="AA12" s="38" t="s">
        <v>1</v>
      </c>
    </row>
    <row r="13" spans="1:27" s="1" customFormat="1" ht="14.45" x14ac:dyDescent="0.3">
      <c r="A13" s="3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H13" s="39">
        <v>8</v>
      </c>
      <c r="I13" s="39">
        <v>9</v>
      </c>
      <c r="J13" s="39">
        <v>10</v>
      </c>
      <c r="K13" s="39">
        <v>11</v>
      </c>
      <c r="L13" s="39">
        <v>12</v>
      </c>
      <c r="M13" s="39">
        <v>13</v>
      </c>
      <c r="N13" s="39">
        <v>14</v>
      </c>
      <c r="O13" s="39">
        <v>15</v>
      </c>
      <c r="P13" s="39">
        <v>16</v>
      </c>
      <c r="Q13" s="39">
        <v>17</v>
      </c>
      <c r="R13" s="39">
        <v>18</v>
      </c>
      <c r="S13" s="39">
        <v>19</v>
      </c>
      <c r="T13" s="39">
        <v>20</v>
      </c>
      <c r="U13" s="39">
        <v>21</v>
      </c>
      <c r="V13" s="39">
        <v>22</v>
      </c>
      <c r="W13" s="39">
        <v>23</v>
      </c>
      <c r="X13" s="39">
        <v>24</v>
      </c>
      <c r="Y13" s="39">
        <v>25</v>
      </c>
      <c r="Z13" s="39">
        <v>26</v>
      </c>
      <c r="AA13" s="39">
        <v>27</v>
      </c>
    </row>
    <row r="14" spans="1:27" s="1" customFormat="1" ht="82.15" customHeight="1" x14ac:dyDescent="0.25">
      <c r="A14" s="57" t="s">
        <v>92</v>
      </c>
      <c r="B14" s="57"/>
      <c r="C14" s="41">
        <f>SUM(C15,C21,C30,C39)</f>
        <v>42439.71</v>
      </c>
      <c r="D14" s="41">
        <f t="shared" ref="D14:AA14" si="0">SUM(D15,D21,D30,D39)</f>
        <v>2281423912.48</v>
      </c>
      <c r="E14" s="41">
        <f t="shared" si="0"/>
        <v>13987.91</v>
      </c>
      <c r="F14" s="41">
        <f t="shared" si="0"/>
        <v>13335.560000000001</v>
      </c>
      <c r="G14" s="41">
        <f t="shared" si="0"/>
        <v>698453395.72000003</v>
      </c>
      <c r="H14" s="41">
        <f t="shared" si="0"/>
        <v>0</v>
      </c>
      <c r="I14" s="41">
        <f t="shared" si="0"/>
        <v>0</v>
      </c>
      <c r="J14" s="41">
        <f t="shared" si="0"/>
        <v>0</v>
      </c>
      <c r="K14" s="41">
        <f t="shared" si="0"/>
        <v>0</v>
      </c>
      <c r="L14" s="41">
        <f t="shared" si="0"/>
        <v>652.35</v>
      </c>
      <c r="M14" s="41">
        <f t="shared" si="0"/>
        <v>28451.8</v>
      </c>
      <c r="N14" s="41">
        <f t="shared" si="0"/>
        <v>33853.93</v>
      </c>
      <c r="O14" s="41">
        <f t="shared" si="0"/>
        <v>1582970516.76</v>
      </c>
      <c r="P14" s="41">
        <f t="shared" si="0"/>
        <v>0</v>
      </c>
      <c r="Q14" s="41">
        <f t="shared" si="0"/>
        <v>0</v>
      </c>
      <c r="R14" s="41">
        <f t="shared" si="0"/>
        <v>28634.940000000002</v>
      </c>
      <c r="S14" s="41">
        <f t="shared" si="0"/>
        <v>1399308459.55</v>
      </c>
      <c r="T14" s="41">
        <f t="shared" si="0"/>
        <v>3664.38</v>
      </c>
      <c r="U14" s="41">
        <f t="shared" si="0"/>
        <v>134102979.64000002</v>
      </c>
      <c r="V14" s="41">
        <f t="shared" si="0"/>
        <v>1554.6100000000001</v>
      </c>
      <c r="W14" s="41">
        <f t="shared" si="0"/>
        <v>49559077.57</v>
      </c>
      <c r="X14" s="41">
        <f t="shared" si="0"/>
        <v>16467.32</v>
      </c>
      <c r="Y14" s="41">
        <f t="shared" si="0"/>
        <v>0</v>
      </c>
      <c r="Z14" s="41">
        <f t="shared" si="0"/>
        <v>0</v>
      </c>
      <c r="AA14" s="41">
        <f t="shared" si="0"/>
        <v>17386.61</v>
      </c>
    </row>
    <row r="15" spans="1:27" s="1" customFormat="1" ht="15" customHeight="1" x14ac:dyDescent="0.25">
      <c r="A15" s="42" t="s">
        <v>30</v>
      </c>
      <c r="B15" s="47" t="s">
        <v>61</v>
      </c>
      <c r="C15" s="41">
        <f t="shared" ref="C15:U15" si="1">SUM(C16:C20)</f>
        <v>4699.3500000000004</v>
      </c>
      <c r="D15" s="41">
        <f t="shared" si="1"/>
        <v>184347313.75</v>
      </c>
      <c r="E15" s="41">
        <f t="shared" si="1"/>
        <v>1270.08</v>
      </c>
      <c r="F15" s="41">
        <f t="shared" si="1"/>
        <v>1249.18</v>
      </c>
      <c r="G15" s="44">
        <f t="shared" si="1"/>
        <v>39533124.329999998</v>
      </c>
      <c r="H15" s="41">
        <f t="shared" si="1"/>
        <v>0</v>
      </c>
      <c r="I15" s="41">
        <f t="shared" si="1"/>
        <v>0</v>
      </c>
      <c r="J15" s="41">
        <f t="shared" si="1"/>
        <v>0</v>
      </c>
      <c r="K15" s="41">
        <f t="shared" si="1"/>
        <v>0</v>
      </c>
      <c r="L15" s="41">
        <f t="shared" si="1"/>
        <v>20.9</v>
      </c>
      <c r="M15" s="41">
        <f t="shared" si="1"/>
        <v>3429.27</v>
      </c>
      <c r="N15" s="41">
        <f t="shared" si="1"/>
        <v>4259.79</v>
      </c>
      <c r="O15" s="44">
        <f t="shared" si="1"/>
        <v>144814189.42000002</v>
      </c>
      <c r="P15" s="41">
        <f t="shared" si="1"/>
        <v>0</v>
      </c>
      <c r="Q15" s="41">
        <f t="shared" si="1"/>
        <v>0</v>
      </c>
      <c r="R15" s="41">
        <f t="shared" si="1"/>
        <v>2070.94</v>
      </c>
      <c r="S15" s="41">
        <f t="shared" si="1"/>
        <v>72317854.120000005</v>
      </c>
      <c r="T15" s="41">
        <f t="shared" si="1"/>
        <v>1873.78</v>
      </c>
      <c r="U15" s="41">
        <f t="shared" si="1"/>
        <v>62194176.440000005</v>
      </c>
      <c r="V15" s="41">
        <f t="shared" ref="V15:AA15" si="2">SUM(V16:V20)</f>
        <v>315.07</v>
      </c>
      <c r="W15" s="44">
        <f t="shared" si="2"/>
        <v>10302158.859999999</v>
      </c>
      <c r="X15" s="44">
        <f t="shared" si="2"/>
        <v>1914.6299999999999</v>
      </c>
      <c r="Y15" s="44">
        <f t="shared" si="2"/>
        <v>0</v>
      </c>
      <c r="Z15" s="44">
        <f t="shared" si="2"/>
        <v>0</v>
      </c>
      <c r="AA15" s="44">
        <f t="shared" si="2"/>
        <v>2345.16</v>
      </c>
    </row>
    <row r="16" spans="1:27" s="1" customFormat="1" ht="30" customHeight="1" x14ac:dyDescent="0.25">
      <c r="A16" s="42" t="s">
        <v>34</v>
      </c>
      <c r="B16" s="45" t="s">
        <v>29</v>
      </c>
      <c r="C16" s="41">
        <v>1572.13</v>
      </c>
      <c r="D16" s="41">
        <v>61028855.119999997</v>
      </c>
      <c r="E16" s="41">
        <v>489.03</v>
      </c>
      <c r="F16" s="41">
        <v>489.03</v>
      </c>
      <c r="G16" s="44">
        <v>15902999.279999999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1">
        <v>1083.0999999999999</v>
      </c>
      <c r="N16" s="41">
        <v>1380.08</v>
      </c>
      <c r="O16" s="52">
        <v>45125855.840000004</v>
      </c>
      <c r="P16" s="44">
        <v>0</v>
      </c>
      <c r="Q16" s="44">
        <v>0</v>
      </c>
      <c r="R16" s="44">
        <v>0</v>
      </c>
      <c r="S16" s="44">
        <v>0</v>
      </c>
      <c r="T16" s="41">
        <v>1380.08</v>
      </c>
      <c r="U16" s="52">
        <v>45125855.840000004</v>
      </c>
      <c r="V16" s="41">
        <v>0</v>
      </c>
      <c r="W16" s="41">
        <v>0</v>
      </c>
      <c r="X16" s="44">
        <v>763.68</v>
      </c>
      <c r="Y16" s="44">
        <v>0</v>
      </c>
      <c r="Z16" s="44">
        <v>0</v>
      </c>
      <c r="AA16" s="44">
        <v>616.4</v>
      </c>
    </row>
    <row r="17" spans="1:27" s="1" customFormat="1" ht="30" customHeight="1" x14ac:dyDescent="0.25">
      <c r="A17" s="42" t="s">
        <v>35</v>
      </c>
      <c r="B17" s="50" t="s">
        <v>10</v>
      </c>
      <c r="C17" s="41">
        <v>18</v>
      </c>
      <c r="D17" s="41">
        <v>915544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18</v>
      </c>
      <c r="N17" s="41">
        <v>28</v>
      </c>
      <c r="O17" s="41">
        <v>915544</v>
      </c>
      <c r="P17" s="44">
        <v>0</v>
      </c>
      <c r="Q17" s="44">
        <v>0</v>
      </c>
      <c r="R17" s="41">
        <v>28</v>
      </c>
      <c r="S17" s="41">
        <v>915544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28</v>
      </c>
    </row>
    <row r="18" spans="1:27" s="1" customFormat="1" ht="28.15" customHeight="1" x14ac:dyDescent="0.25">
      <c r="A18" s="42" t="s">
        <v>36</v>
      </c>
      <c r="B18" s="45" t="s">
        <v>6</v>
      </c>
      <c r="C18" s="41">
        <v>545.83000000000004</v>
      </c>
      <c r="D18" s="41">
        <v>18087977.079999998</v>
      </c>
      <c r="E18" s="41">
        <v>118.92</v>
      </c>
      <c r="F18" s="41">
        <v>98.02</v>
      </c>
      <c r="G18" s="44">
        <v>1675542.96</v>
      </c>
      <c r="H18" s="44">
        <v>0</v>
      </c>
      <c r="I18" s="44">
        <v>0</v>
      </c>
      <c r="J18" s="44">
        <v>0</v>
      </c>
      <c r="K18" s="44">
        <v>0</v>
      </c>
      <c r="L18" s="44">
        <v>20.9</v>
      </c>
      <c r="M18" s="41">
        <v>426.91</v>
      </c>
      <c r="N18" s="41">
        <v>501.94</v>
      </c>
      <c r="O18" s="52">
        <v>16412434.119999999</v>
      </c>
      <c r="P18" s="44">
        <v>0</v>
      </c>
      <c r="Q18" s="44">
        <v>0</v>
      </c>
      <c r="R18" s="44">
        <v>501.94</v>
      </c>
      <c r="S18" s="52">
        <v>16412434.119999999</v>
      </c>
      <c r="T18" s="44">
        <v>0</v>
      </c>
      <c r="U18" s="44">
        <v>0</v>
      </c>
      <c r="V18" s="41">
        <v>0</v>
      </c>
      <c r="W18" s="41">
        <v>0</v>
      </c>
      <c r="X18" s="44">
        <v>227.98</v>
      </c>
      <c r="Y18" s="44">
        <v>0</v>
      </c>
      <c r="Z18" s="44">
        <v>0</v>
      </c>
      <c r="AA18" s="44">
        <v>273.95999999999998</v>
      </c>
    </row>
    <row r="19" spans="1:27" s="1" customFormat="1" ht="28.15" customHeight="1" x14ac:dyDescent="0.25">
      <c r="A19" s="42" t="s">
        <v>37</v>
      </c>
      <c r="B19" s="45" t="s">
        <v>4</v>
      </c>
      <c r="C19" s="41">
        <v>1119.0999999999999</v>
      </c>
      <c r="D19" s="41">
        <v>42254336.549999997</v>
      </c>
      <c r="E19" s="41">
        <v>569.46</v>
      </c>
      <c r="F19" s="41">
        <v>569.46</v>
      </c>
      <c r="G19" s="44">
        <v>18621203.09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1">
        <v>549.64</v>
      </c>
      <c r="N19" s="41">
        <v>722.77</v>
      </c>
      <c r="O19" s="52">
        <v>23633133.460000001</v>
      </c>
      <c r="P19" s="44">
        <v>0</v>
      </c>
      <c r="Q19" s="44">
        <v>0</v>
      </c>
      <c r="R19" s="44">
        <v>0</v>
      </c>
      <c r="S19" s="44">
        <v>0</v>
      </c>
      <c r="T19" s="44">
        <v>407.7</v>
      </c>
      <c r="U19" s="44">
        <v>13330974.6</v>
      </c>
      <c r="V19" s="41">
        <v>315.07</v>
      </c>
      <c r="W19" s="44">
        <v>10302158.859999999</v>
      </c>
      <c r="X19" s="44">
        <v>590.16999999999996</v>
      </c>
      <c r="Y19" s="44">
        <v>0</v>
      </c>
      <c r="Z19" s="44">
        <v>0</v>
      </c>
      <c r="AA19" s="44">
        <v>132.6</v>
      </c>
    </row>
    <row r="20" spans="1:27" s="1" customFormat="1" ht="28.15" customHeight="1" x14ac:dyDescent="0.25">
      <c r="A20" s="42" t="s">
        <v>79</v>
      </c>
      <c r="B20" s="45" t="s">
        <v>21</v>
      </c>
      <c r="C20" s="41">
        <v>1444.29</v>
      </c>
      <c r="D20" s="41">
        <v>62060601</v>
      </c>
      <c r="E20" s="41">
        <v>92.67</v>
      </c>
      <c r="F20" s="41">
        <v>92.67</v>
      </c>
      <c r="G20" s="44">
        <v>3333379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1">
        <v>1351.62</v>
      </c>
      <c r="N20" s="41">
        <v>1627</v>
      </c>
      <c r="O20" s="52">
        <v>58727222</v>
      </c>
      <c r="P20" s="44">
        <v>0</v>
      </c>
      <c r="Q20" s="44">
        <v>0</v>
      </c>
      <c r="R20" s="44">
        <v>1541</v>
      </c>
      <c r="S20" s="44">
        <v>54989876</v>
      </c>
      <c r="T20" s="44">
        <v>86</v>
      </c>
      <c r="U20" s="44">
        <v>3737346</v>
      </c>
      <c r="V20" s="41">
        <v>0</v>
      </c>
      <c r="W20" s="41">
        <v>0</v>
      </c>
      <c r="X20" s="44">
        <v>332.8</v>
      </c>
      <c r="Y20" s="44">
        <v>0</v>
      </c>
      <c r="Z20" s="44">
        <v>0</v>
      </c>
      <c r="AA20" s="44">
        <v>1294.2</v>
      </c>
    </row>
    <row r="21" spans="1:27" s="3" customFormat="1" ht="15" customHeight="1" x14ac:dyDescent="0.25">
      <c r="A21" s="42" t="s">
        <v>31</v>
      </c>
      <c r="B21" s="47" t="s">
        <v>62</v>
      </c>
      <c r="C21" s="44">
        <f t="shared" ref="C21:AA21" si="3">SUM(C22:C29)</f>
        <v>8416.91</v>
      </c>
      <c r="D21" s="44">
        <f t="shared" si="3"/>
        <v>342534593.75999999</v>
      </c>
      <c r="E21" s="44">
        <f t="shared" si="3"/>
        <v>2221.15</v>
      </c>
      <c r="F21" s="44">
        <f t="shared" si="3"/>
        <v>1619.7</v>
      </c>
      <c r="G21" s="44">
        <f t="shared" si="3"/>
        <v>58719625.07</v>
      </c>
      <c r="H21" s="44">
        <f t="shared" si="3"/>
        <v>0</v>
      </c>
      <c r="I21" s="44">
        <f t="shared" si="3"/>
        <v>0</v>
      </c>
      <c r="J21" s="44">
        <f t="shared" si="3"/>
        <v>0</v>
      </c>
      <c r="K21" s="44">
        <f t="shared" si="3"/>
        <v>0</v>
      </c>
      <c r="L21" s="44">
        <f>SUM(L22:L29)</f>
        <v>601.45000000000005</v>
      </c>
      <c r="M21" s="44">
        <f t="shared" si="3"/>
        <v>6195.76</v>
      </c>
      <c r="N21" s="44">
        <f t="shared" si="3"/>
        <v>6983.46</v>
      </c>
      <c r="O21" s="44">
        <f t="shared" si="3"/>
        <v>283814968.69</v>
      </c>
      <c r="P21" s="44">
        <f t="shared" si="3"/>
        <v>0</v>
      </c>
      <c r="Q21" s="44">
        <f t="shared" si="3"/>
        <v>0</v>
      </c>
      <c r="R21" s="44">
        <f>SUM(R22:R29)</f>
        <v>5533.46</v>
      </c>
      <c r="S21" s="44">
        <f t="shared" si="3"/>
        <v>230305315.49000001</v>
      </c>
      <c r="T21" s="44">
        <f t="shared" si="3"/>
        <v>1386.1</v>
      </c>
      <c r="U21" s="44">
        <f t="shared" si="3"/>
        <v>52455303.200000003</v>
      </c>
      <c r="V21" s="44">
        <f t="shared" si="3"/>
        <v>63.9</v>
      </c>
      <c r="W21" s="44">
        <f t="shared" si="3"/>
        <v>1054350</v>
      </c>
      <c r="X21" s="44">
        <f t="shared" si="3"/>
        <v>2101.0299999999997</v>
      </c>
      <c r="Y21" s="44">
        <f t="shared" si="3"/>
        <v>0</v>
      </c>
      <c r="Z21" s="44">
        <f t="shared" si="3"/>
        <v>0</v>
      </c>
      <c r="AA21" s="44">
        <f t="shared" si="3"/>
        <v>4882.43</v>
      </c>
    </row>
    <row r="22" spans="1:27" s="3" customFormat="1" ht="28.15" customHeight="1" x14ac:dyDescent="0.25">
      <c r="A22" s="42" t="s">
        <v>38</v>
      </c>
      <c r="B22" s="45" t="s">
        <v>16</v>
      </c>
      <c r="C22" s="44">
        <v>479.53</v>
      </c>
      <c r="D22" s="44">
        <v>19915303.199999999</v>
      </c>
      <c r="E22" s="44">
        <v>0</v>
      </c>
      <c r="F22" s="44">
        <v>0</v>
      </c>
      <c r="G22" s="44">
        <v>0</v>
      </c>
      <c r="H22" s="44">
        <v>0</v>
      </c>
      <c r="I22" s="41">
        <v>0</v>
      </c>
      <c r="J22" s="41">
        <v>0</v>
      </c>
      <c r="K22" s="41">
        <v>0</v>
      </c>
      <c r="L22" s="41">
        <v>0</v>
      </c>
      <c r="M22" s="44">
        <v>479.53</v>
      </c>
      <c r="N22" s="44">
        <v>560.29999999999995</v>
      </c>
      <c r="O22" s="44">
        <v>19915303.199999999</v>
      </c>
      <c r="P22" s="44">
        <v>0</v>
      </c>
      <c r="Q22" s="44">
        <v>0</v>
      </c>
      <c r="R22" s="44">
        <v>0</v>
      </c>
      <c r="S22" s="44">
        <v>0</v>
      </c>
      <c r="T22" s="44">
        <v>560.29999999999995</v>
      </c>
      <c r="U22" s="44">
        <v>19915303.199999999</v>
      </c>
      <c r="V22" s="41">
        <v>0</v>
      </c>
      <c r="W22" s="41">
        <v>0</v>
      </c>
      <c r="X22" s="44">
        <v>454.2</v>
      </c>
      <c r="Y22" s="44">
        <v>0</v>
      </c>
      <c r="Z22" s="44">
        <v>0</v>
      </c>
      <c r="AA22" s="44">
        <v>106.1</v>
      </c>
    </row>
    <row r="23" spans="1:27" s="3" customFormat="1" ht="28.15" customHeight="1" x14ac:dyDescent="0.25">
      <c r="A23" s="42" t="s">
        <v>39</v>
      </c>
      <c r="B23" s="45" t="s">
        <v>29</v>
      </c>
      <c r="C23" s="44">
        <v>456.48</v>
      </c>
      <c r="D23" s="44">
        <v>18854958.18</v>
      </c>
      <c r="E23" s="44">
        <v>130.41</v>
      </c>
      <c r="F23" s="44">
        <v>130.41</v>
      </c>
      <c r="G23" s="44">
        <v>4264146.18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326.07</v>
      </c>
      <c r="N23" s="44">
        <v>410.5</v>
      </c>
      <c r="O23" s="44">
        <v>14590812</v>
      </c>
      <c r="P23" s="44">
        <v>0</v>
      </c>
      <c r="Q23" s="44">
        <v>0</v>
      </c>
      <c r="R23" s="44">
        <v>410.5</v>
      </c>
      <c r="S23" s="44">
        <v>14590812</v>
      </c>
      <c r="T23" s="44">
        <v>0</v>
      </c>
      <c r="U23" s="44">
        <v>0</v>
      </c>
      <c r="V23" s="41">
        <v>0</v>
      </c>
      <c r="W23" s="41">
        <v>0</v>
      </c>
      <c r="X23" s="44">
        <v>346.5</v>
      </c>
      <c r="Y23" s="44">
        <v>0</v>
      </c>
      <c r="Z23" s="44">
        <v>0</v>
      </c>
      <c r="AA23" s="44">
        <v>64</v>
      </c>
    </row>
    <row r="24" spans="1:27" s="3" customFormat="1" ht="28.15" customHeight="1" x14ac:dyDescent="0.25">
      <c r="A24" s="42" t="s">
        <v>40</v>
      </c>
      <c r="B24" s="45" t="s">
        <v>7</v>
      </c>
      <c r="C24" s="44">
        <v>393.7</v>
      </c>
      <c r="D24" s="44">
        <v>11700641.890000001</v>
      </c>
      <c r="E24" s="44">
        <v>344.6</v>
      </c>
      <c r="F24" s="44">
        <v>344.6</v>
      </c>
      <c r="G24" s="44">
        <v>10646291.890000001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49.1</v>
      </c>
      <c r="N24" s="44">
        <v>63.9</v>
      </c>
      <c r="O24" s="44">
        <v>1054350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63.9</v>
      </c>
      <c r="W24" s="44">
        <v>1054350</v>
      </c>
      <c r="X24" s="44">
        <v>63.9</v>
      </c>
      <c r="Y24" s="44">
        <v>0</v>
      </c>
      <c r="Z24" s="44">
        <v>0</v>
      </c>
      <c r="AA24" s="44">
        <v>0</v>
      </c>
    </row>
    <row r="25" spans="1:27" s="3" customFormat="1" ht="28.15" customHeight="1" x14ac:dyDescent="0.25">
      <c r="A25" s="42" t="s">
        <v>41</v>
      </c>
      <c r="B25" s="45" t="s">
        <v>10</v>
      </c>
      <c r="C25" s="44">
        <v>865.3</v>
      </c>
      <c r="D25" s="44">
        <v>31808800</v>
      </c>
      <c r="E25" s="44">
        <v>260.74</v>
      </c>
      <c r="F25" s="44">
        <v>260.74</v>
      </c>
      <c r="G25" s="44">
        <v>4528800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604.55999999999995</v>
      </c>
      <c r="N25" s="44">
        <v>682</v>
      </c>
      <c r="O25" s="44">
        <v>27280000</v>
      </c>
      <c r="P25" s="44">
        <v>0</v>
      </c>
      <c r="Q25" s="44">
        <v>0</v>
      </c>
      <c r="R25" s="44">
        <v>682</v>
      </c>
      <c r="S25" s="44">
        <v>27280000</v>
      </c>
      <c r="T25" s="44">
        <v>0</v>
      </c>
      <c r="U25" s="44">
        <v>0</v>
      </c>
      <c r="V25" s="41">
        <v>0</v>
      </c>
      <c r="W25" s="41">
        <v>0</v>
      </c>
      <c r="X25" s="44">
        <v>0</v>
      </c>
      <c r="Y25" s="44">
        <v>0</v>
      </c>
      <c r="Z25" s="44">
        <v>0</v>
      </c>
      <c r="AA25" s="44">
        <v>682</v>
      </c>
    </row>
    <row r="26" spans="1:27" s="3" customFormat="1" ht="28.15" customHeight="1" x14ac:dyDescent="0.25">
      <c r="A26" s="42" t="s">
        <v>42</v>
      </c>
      <c r="B26" s="45" t="s">
        <v>6</v>
      </c>
      <c r="C26" s="44">
        <v>201.7</v>
      </c>
      <c r="D26" s="44">
        <v>9920000</v>
      </c>
      <c r="E26" s="44">
        <v>0</v>
      </c>
      <c r="F26" s="44">
        <v>0</v>
      </c>
      <c r="G26" s="44">
        <v>0</v>
      </c>
      <c r="H26" s="44">
        <v>0</v>
      </c>
      <c r="I26" s="41">
        <v>0</v>
      </c>
      <c r="J26" s="41">
        <v>0</v>
      </c>
      <c r="K26" s="41">
        <v>0</v>
      </c>
      <c r="L26" s="41">
        <v>0</v>
      </c>
      <c r="M26" s="44">
        <v>201.7</v>
      </c>
      <c r="N26" s="44">
        <v>248</v>
      </c>
      <c r="O26" s="44">
        <v>9920000</v>
      </c>
      <c r="P26" s="44">
        <v>0</v>
      </c>
      <c r="Q26" s="44">
        <v>0</v>
      </c>
      <c r="R26" s="44">
        <v>248</v>
      </c>
      <c r="S26" s="44">
        <v>9920000</v>
      </c>
      <c r="T26" s="44">
        <v>0</v>
      </c>
      <c r="U26" s="44">
        <v>0</v>
      </c>
      <c r="V26" s="41">
        <v>0</v>
      </c>
      <c r="W26" s="41">
        <v>0</v>
      </c>
      <c r="X26" s="44">
        <v>160</v>
      </c>
      <c r="Y26" s="44">
        <v>0</v>
      </c>
      <c r="Z26" s="44">
        <v>0</v>
      </c>
      <c r="AA26" s="44">
        <v>88</v>
      </c>
    </row>
    <row r="27" spans="1:27" s="3" customFormat="1" ht="28.15" customHeight="1" x14ac:dyDescent="0.25">
      <c r="A27" s="42" t="s">
        <v>68</v>
      </c>
      <c r="B27" s="56" t="s">
        <v>23</v>
      </c>
      <c r="C27" s="44">
        <v>1238.3499999999999</v>
      </c>
      <c r="D27" s="44">
        <v>47939914</v>
      </c>
      <c r="E27" s="44">
        <v>264.20999999999998</v>
      </c>
      <c r="F27" s="43">
        <v>52.6</v>
      </c>
      <c r="G27" s="44">
        <v>1719914</v>
      </c>
      <c r="H27" s="44">
        <v>0</v>
      </c>
      <c r="I27" s="44">
        <v>0</v>
      </c>
      <c r="J27" s="41">
        <v>0</v>
      </c>
      <c r="K27" s="41">
        <v>0</v>
      </c>
      <c r="L27" s="44">
        <v>211.61</v>
      </c>
      <c r="M27" s="44">
        <v>974.14</v>
      </c>
      <c r="N27" s="44">
        <v>1167.8</v>
      </c>
      <c r="O27" s="44">
        <v>46220000</v>
      </c>
      <c r="P27" s="44">
        <v>0</v>
      </c>
      <c r="Q27" s="44">
        <v>0</v>
      </c>
      <c r="R27" s="44">
        <v>342</v>
      </c>
      <c r="S27" s="44">
        <v>13680000</v>
      </c>
      <c r="T27" s="44">
        <v>825.8</v>
      </c>
      <c r="U27" s="44">
        <v>32540000</v>
      </c>
      <c r="V27" s="41">
        <v>0</v>
      </c>
      <c r="W27" s="41">
        <v>0</v>
      </c>
      <c r="X27" s="44">
        <v>626.29999999999995</v>
      </c>
      <c r="Y27" s="44">
        <v>0</v>
      </c>
      <c r="Z27" s="44">
        <v>0</v>
      </c>
      <c r="AA27" s="44">
        <v>541.5</v>
      </c>
    </row>
    <row r="28" spans="1:27" s="3" customFormat="1" ht="28.15" customHeight="1" x14ac:dyDescent="0.25">
      <c r="A28" s="42" t="s">
        <v>69</v>
      </c>
      <c r="B28" s="45" t="s">
        <v>20</v>
      </c>
      <c r="C28" s="44">
        <v>2067.7399999999998</v>
      </c>
      <c r="D28" s="44">
        <v>92026350</v>
      </c>
      <c r="E28" s="44">
        <v>75</v>
      </c>
      <c r="F28" s="43">
        <v>75</v>
      </c>
      <c r="G28" s="44">
        <v>2452350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1992.74</v>
      </c>
      <c r="N28" s="44">
        <v>2239.35</v>
      </c>
      <c r="O28" s="44">
        <v>89574000</v>
      </c>
      <c r="P28" s="44">
        <v>0</v>
      </c>
      <c r="Q28" s="44">
        <v>0</v>
      </c>
      <c r="R28" s="44">
        <v>2239.35</v>
      </c>
      <c r="S28" s="44">
        <v>89574000</v>
      </c>
      <c r="T28" s="44">
        <v>0</v>
      </c>
      <c r="U28" s="44">
        <v>0</v>
      </c>
      <c r="V28" s="41">
        <v>0</v>
      </c>
      <c r="W28" s="41">
        <v>0</v>
      </c>
      <c r="X28" s="44">
        <v>113.07</v>
      </c>
      <c r="Y28" s="44">
        <v>0</v>
      </c>
      <c r="Z28" s="44">
        <v>0</v>
      </c>
      <c r="AA28" s="44">
        <v>2126.2800000000002</v>
      </c>
    </row>
    <row r="29" spans="1:27" s="3" customFormat="1" ht="28.15" customHeight="1" x14ac:dyDescent="0.25">
      <c r="A29" s="42" t="s">
        <v>70</v>
      </c>
      <c r="B29" s="45" t="s">
        <v>21</v>
      </c>
      <c r="C29" s="44">
        <v>2714.11</v>
      </c>
      <c r="D29" s="44">
        <v>110368626.48999999</v>
      </c>
      <c r="E29" s="44">
        <v>1146.19</v>
      </c>
      <c r="F29" s="44">
        <v>756.35</v>
      </c>
      <c r="G29" s="44">
        <v>35108123</v>
      </c>
      <c r="H29" s="44">
        <v>0</v>
      </c>
      <c r="I29" s="44">
        <v>0</v>
      </c>
      <c r="J29" s="44">
        <v>0</v>
      </c>
      <c r="K29" s="44">
        <v>0</v>
      </c>
      <c r="L29" s="44">
        <v>389.84</v>
      </c>
      <c r="M29" s="44">
        <v>1567.92</v>
      </c>
      <c r="N29" s="44">
        <v>1611.61</v>
      </c>
      <c r="O29" s="44">
        <v>75260503.489999995</v>
      </c>
      <c r="P29" s="44">
        <v>0</v>
      </c>
      <c r="Q29" s="44">
        <v>0</v>
      </c>
      <c r="R29" s="44">
        <v>1611.61</v>
      </c>
      <c r="S29" s="44">
        <v>75260503.489999995</v>
      </c>
      <c r="T29" s="44">
        <v>0</v>
      </c>
      <c r="U29" s="44">
        <v>0</v>
      </c>
      <c r="V29" s="41">
        <v>0</v>
      </c>
      <c r="W29" s="41">
        <v>0</v>
      </c>
      <c r="X29" s="44">
        <v>337.06</v>
      </c>
      <c r="Y29" s="44">
        <v>0</v>
      </c>
      <c r="Z29" s="44">
        <v>0</v>
      </c>
      <c r="AA29" s="44">
        <v>1274.55</v>
      </c>
    </row>
    <row r="30" spans="1:27" s="22" customFormat="1" ht="15" customHeight="1" x14ac:dyDescent="0.25">
      <c r="A30" s="42" t="s">
        <v>32</v>
      </c>
      <c r="B30" s="47" t="s">
        <v>63</v>
      </c>
      <c r="C30" s="44">
        <f>SUM(C31:C38)</f>
        <v>8540.23</v>
      </c>
      <c r="D30" s="44">
        <f>SUM(D31:D38)</f>
        <v>448272768.27999997</v>
      </c>
      <c r="E30" s="44">
        <f t="shared" ref="E30:U30" si="4">SUM(E31:E38)</f>
        <v>1037.17</v>
      </c>
      <c r="F30" s="44">
        <f t="shared" si="4"/>
        <v>1007.1700000000001</v>
      </c>
      <c r="G30" s="44">
        <f t="shared" si="4"/>
        <v>33581344.530000001</v>
      </c>
      <c r="H30" s="44">
        <f t="shared" si="4"/>
        <v>0</v>
      </c>
      <c r="I30" s="44">
        <f t="shared" si="4"/>
        <v>0</v>
      </c>
      <c r="J30" s="44">
        <f t="shared" si="4"/>
        <v>0</v>
      </c>
      <c r="K30" s="44">
        <f t="shared" si="4"/>
        <v>0</v>
      </c>
      <c r="L30" s="44">
        <f t="shared" si="4"/>
        <v>30</v>
      </c>
      <c r="M30" s="44">
        <f t="shared" si="4"/>
        <v>7503.0599999999995</v>
      </c>
      <c r="N30" s="44">
        <f t="shared" si="4"/>
        <v>8979.2899999999991</v>
      </c>
      <c r="O30" s="44">
        <f t="shared" si="4"/>
        <v>414691423.75</v>
      </c>
      <c r="P30" s="44">
        <f t="shared" si="4"/>
        <v>0</v>
      </c>
      <c r="Q30" s="44">
        <f t="shared" si="4"/>
        <v>0</v>
      </c>
      <c r="R30" s="44">
        <f t="shared" si="4"/>
        <v>7581.55</v>
      </c>
      <c r="S30" s="44">
        <f t="shared" si="4"/>
        <v>364331355.03999996</v>
      </c>
      <c r="T30" s="44">
        <f t="shared" si="4"/>
        <v>404.5</v>
      </c>
      <c r="U30" s="44">
        <f t="shared" si="4"/>
        <v>19453500</v>
      </c>
      <c r="V30" s="44">
        <f t="shared" ref="V30:AA30" si="5">SUM(V31:V38)</f>
        <v>993.24</v>
      </c>
      <c r="W30" s="44">
        <f t="shared" si="5"/>
        <v>30906568.710000001</v>
      </c>
      <c r="X30" s="44">
        <f t="shared" si="5"/>
        <v>3483.92</v>
      </c>
      <c r="Y30" s="44">
        <f t="shared" si="5"/>
        <v>0</v>
      </c>
      <c r="Z30" s="44">
        <f t="shared" si="5"/>
        <v>0</v>
      </c>
      <c r="AA30" s="44">
        <f t="shared" si="5"/>
        <v>5495.37</v>
      </c>
    </row>
    <row r="31" spans="1:27" s="22" customFormat="1" ht="29.25" customHeight="1" x14ac:dyDescent="0.25">
      <c r="A31" s="42" t="s">
        <v>43</v>
      </c>
      <c r="B31" s="48" t="s">
        <v>16</v>
      </c>
      <c r="C31" s="44">
        <v>896.57</v>
      </c>
      <c r="D31" s="44">
        <v>49264762.350000001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896.57</v>
      </c>
      <c r="N31" s="44">
        <v>1085.75</v>
      </c>
      <c r="O31" s="44">
        <v>49264762.350000001</v>
      </c>
      <c r="P31" s="44">
        <v>0</v>
      </c>
      <c r="Q31" s="44">
        <v>0</v>
      </c>
      <c r="R31" s="44">
        <v>1085.75</v>
      </c>
      <c r="S31" s="44">
        <v>49264762.350000001</v>
      </c>
      <c r="T31" s="44">
        <v>0</v>
      </c>
      <c r="U31" s="44">
        <v>0</v>
      </c>
      <c r="V31" s="44">
        <v>0</v>
      </c>
      <c r="W31" s="44">
        <v>0</v>
      </c>
      <c r="X31" s="44">
        <v>465.76</v>
      </c>
      <c r="Y31" s="44">
        <v>0</v>
      </c>
      <c r="Z31" s="44">
        <v>0</v>
      </c>
      <c r="AA31" s="44">
        <v>619.99</v>
      </c>
    </row>
    <row r="32" spans="1:27" s="22" customFormat="1" ht="29.25" customHeight="1" x14ac:dyDescent="0.25">
      <c r="A32" s="42" t="s">
        <v>44</v>
      </c>
      <c r="B32" s="48" t="s">
        <v>29</v>
      </c>
      <c r="C32" s="44">
        <v>249.2</v>
      </c>
      <c r="D32" s="44">
        <v>9106776.9700000007</v>
      </c>
      <c r="E32" s="44">
        <v>159.02000000000001</v>
      </c>
      <c r="F32" s="44">
        <v>159.02000000000001</v>
      </c>
      <c r="G32" s="44">
        <v>5346776.97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90.18</v>
      </c>
      <c r="N32" s="44">
        <v>94</v>
      </c>
      <c r="O32" s="44">
        <v>3760000</v>
      </c>
      <c r="P32" s="44">
        <v>0</v>
      </c>
      <c r="Q32" s="44">
        <v>0</v>
      </c>
      <c r="R32" s="44">
        <v>0</v>
      </c>
      <c r="S32" s="44">
        <v>0</v>
      </c>
      <c r="T32" s="44">
        <v>94</v>
      </c>
      <c r="U32" s="44">
        <v>3760000</v>
      </c>
      <c r="V32" s="44">
        <v>0</v>
      </c>
      <c r="W32" s="44">
        <v>0</v>
      </c>
      <c r="X32" s="44">
        <v>60</v>
      </c>
      <c r="Y32" s="44">
        <v>0</v>
      </c>
      <c r="Z32" s="44">
        <v>0</v>
      </c>
      <c r="AA32" s="44">
        <v>34</v>
      </c>
    </row>
    <row r="33" spans="1:27" s="22" customFormat="1" ht="28.15" customHeight="1" x14ac:dyDescent="0.25">
      <c r="A33" s="42" t="s">
        <v>45</v>
      </c>
      <c r="B33" s="45" t="s">
        <v>7</v>
      </c>
      <c r="C33" s="44">
        <v>1549.42</v>
      </c>
      <c r="D33" s="44">
        <v>54505369.270000003</v>
      </c>
      <c r="E33" s="44">
        <v>721.72</v>
      </c>
      <c r="F33" s="44">
        <v>721.72</v>
      </c>
      <c r="G33" s="44">
        <v>23598800.559999999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827.7</v>
      </c>
      <c r="N33" s="44">
        <v>993.24</v>
      </c>
      <c r="O33" s="44">
        <v>30906568.710000001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993.24</v>
      </c>
      <c r="W33" s="44">
        <v>30906568.710000001</v>
      </c>
      <c r="X33" s="44">
        <v>993.24</v>
      </c>
      <c r="Y33" s="44">
        <v>0</v>
      </c>
      <c r="Z33" s="44">
        <v>0</v>
      </c>
      <c r="AA33" s="44">
        <v>0</v>
      </c>
    </row>
    <row r="34" spans="1:27" s="22" customFormat="1" ht="28.15" customHeight="1" x14ac:dyDescent="0.25">
      <c r="A34" s="42" t="s">
        <v>46</v>
      </c>
      <c r="B34" s="45" t="s">
        <v>22</v>
      </c>
      <c r="C34" s="44">
        <v>188.42</v>
      </c>
      <c r="D34" s="44">
        <v>9044160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188.42</v>
      </c>
      <c r="N34" s="44">
        <v>226.1</v>
      </c>
      <c r="O34" s="44">
        <v>9044160</v>
      </c>
      <c r="P34" s="44">
        <v>0</v>
      </c>
      <c r="Q34" s="44">
        <v>0</v>
      </c>
      <c r="R34" s="44">
        <v>226.1</v>
      </c>
      <c r="S34" s="44">
        <v>9044160</v>
      </c>
      <c r="T34" s="44">
        <v>0</v>
      </c>
      <c r="U34" s="44">
        <v>0</v>
      </c>
      <c r="V34" s="44">
        <v>0</v>
      </c>
      <c r="W34" s="44">
        <v>0</v>
      </c>
      <c r="X34" s="44">
        <v>113.88</v>
      </c>
      <c r="Y34" s="44">
        <v>0</v>
      </c>
      <c r="Z34" s="44">
        <v>0</v>
      </c>
      <c r="AA34" s="44">
        <v>112.22</v>
      </c>
    </row>
    <row r="35" spans="1:27" s="22" customFormat="1" ht="28.15" customHeight="1" x14ac:dyDescent="0.25">
      <c r="A35" s="42" t="s">
        <v>47</v>
      </c>
      <c r="B35" s="45" t="s">
        <v>4</v>
      </c>
      <c r="C35" s="44">
        <v>630.22</v>
      </c>
      <c r="D35" s="44">
        <v>35509450.850000001</v>
      </c>
      <c r="E35" s="44">
        <v>126.43</v>
      </c>
      <c r="F35" s="44">
        <v>126.43</v>
      </c>
      <c r="G35" s="44">
        <v>4635767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503.79</v>
      </c>
      <c r="N35" s="44">
        <v>654.9</v>
      </c>
      <c r="O35" s="44">
        <v>30873683.850000001</v>
      </c>
      <c r="P35" s="44">
        <v>0</v>
      </c>
      <c r="Q35" s="44">
        <v>0</v>
      </c>
      <c r="R35" s="44">
        <v>654.9</v>
      </c>
      <c r="S35" s="44">
        <v>30873683.850000001</v>
      </c>
      <c r="T35" s="44">
        <v>0</v>
      </c>
      <c r="U35" s="44">
        <v>0</v>
      </c>
      <c r="V35" s="44">
        <v>0</v>
      </c>
      <c r="W35" s="44">
        <v>0</v>
      </c>
      <c r="X35" s="44">
        <v>471.64</v>
      </c>
      <c r="Y35" s="44">
        <v>0</v>
      </c>
      <c r="Z35" s="44">
        <v>0</v>
      </c>
      <c r="AA35" s="44">
        <v>183.26</v>
      </c>
    </row>
    <row r="36" spans="1:27" s="22" customFormat="1" ht="28.15" customHeight="1" x14ac:dyDescent="0.25">
      <c r="A36" s="42" t="s">
        <v>48</v>
      </c>
      <c r="B36" s="45" t="s">
        <v>23</v>
      </c>
      <c r="C36" s="44">
        <v>1694.09</v>
      </c>
      <c r="D36" s="44">
        <v>97040712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1694.09</v>
      </c>
      <c r="N36" s="44">
        <v>2064.6999999999998</v>
      </c>
      <c r="O36" s="44">
        <v>97040712</v>
      </c>
      <c r="P36" s="44">
        <v>0</v>
      </c>
      <c r="Q36" s="44">
        <v>0</v>
      </c>
      <c r="R36" s="44">
        <v>2064.6999999999998</v>
      </c>
      <c r="S36" s="44">
        <v>97040712</v>
      </c>
      <c r="T36" s="44">
        <v>0</v>
      </c>
      <c r="U36" s="44">
        <v>0</v>
      </c>
      <c r="V36" s="44">
        <v>0</v>
      </c>
      <c r="W36" s="44">
        <v>0</v>
      </c>
      <c r="X36" s="44">
        <v>920.87</v>
      </c>
      <c r="Y36" s="44">
        <v>0</v>
      </c>
      <c r="Z36" s="44">
        <v>0</v>
      </c>
      <c r="AA36" s="44">
        <v>1143.83</v>
      </c>
    </row>
    <row r="37" spans="1:27" s="22" customFormat="1" ht="28.15" customHeight="1" x14ac:dyDescent="0.25">
      <c r="A37" s="42" t="s">
        <v>71</v>
      </c>
      <c r="B37" s="45" t="s">
        <v>20</v>
      </c>
      <c r="C37" s="44">
        <v>1897.4</v>
      </c>
      <c r="D37" s="44">
        <v>107013360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1897.4</v>
      </c>
      <c r="N37" s="44">
        <v>2276.88</v>
      </c>
      <c r="O37" s="44">
        <v>107013360</v>
      </c>
      <c r="P37" s="44">
        <v>0</v>
      </c>
      <c r="Q37" s="44">
        <v>0</v>
      </c>
      <c r="R37" s="44">
        <v>2276.88</v>
      </c>
      <c r="S37" s="44">
        <v>107013360</v>
      </c>
      <c r="T37" s="44">
        <v>0</v>
      </c>
      <c r="U37" s="44">
        <v>0</v>
      </c>
      <c r="V37" s="44">
        <v>0</v>
      </c>
      <c r="W37" s="44">
        <v>0</v>
      </c>
      <c r="X37" s="44">
        <v>259.44</v>
      </c>
      <c r="Y37" s="44">
        <v>0</v>
      </c>
      <c r="Z37" s="44">
        <v>0</v>
      </c>
      <c r="AA37" s="44">
        <v>2017.44</v>
      </c>
    </row>
    <row r="38" spans="1:27" s="22" customFormat="1" ht="28.15" customHeight="1" x14ac:dyDescent="0.25">
      <c r="A38" s="42" t="s">
        <v>72</v>
      </c>
      <c r="B38" s="45" t="s">
        <v>21</v>
      </c>
      <c r="C38" s="44">
        <v>1434.91</v>
      </c>
      <c r="D38" s="44">
        <v>86788176.840000004</v>
      </c>
      <c r="E38" s="44">
        <v>30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30</v>
      </c>
      <c r="M38" s="44">
        <v>1404.91</v>
      </c>
      <c r="N38" s="44">
        <v>1583.72</v>
      </c>
      <c r="O38" s="44">
        <v>86788176.840000004</v>
      </c>
      <c r="P38" s="44">
        <v>0</v>
      </c>
      <c r="Q38" s="44">
        <v>0</v>
      </c>
      <c r="R38" s="44">
        <v>1273.22</v>
      </c>
      <c r="S38" s="44">
        <v>71094676.840000004</v>
      </c>
      <c r="T38" s="44">
        <v>310.5</v>
      </c>
      <c r="U38" s="44">
        <v>15693500</v>
      </c>
      <c r="V38" s="44">
        <v>0</v>
      </c>
      <c r="W38" s="44">
        <v>0</v>
      </c>
      <c r="X38" s="44">
        <v>199.09</v>
      </c>
      <c r="Y38" s="44">
        <v>0</v>
      </c>
      <c r="Z38" s="44">
        <v>0</v>
      </c>
      <c r="AA38" s="44">
        <v>1384.63</v>
      </c>
    </row>
    <row r="39" spans="1:27" s="3" customFormat="1" ht="15" customHeight="1" x14ac:dyDescent="0.25">
      <c r="A39" s="42" t="s">
        <v>33</v>
      </c>
      <c r="B39" s="47" t="s">
        <v>64</v>
      </c>
      <c r="C39" s="44">
        <f>SUM(C40:C50)</f>
        <v>20783.22</v>
      </c>
      <c r="D39" s="44">
        <f t="shared" ref="D39:AA39" si="6">SUM(D40:D50)</f>
        <v>1306269236.6900001</v>
      </c>
      <c r="E39" s="44">
        <f t="shared" si="6"/>
        <v>9459.51</v>
      </c>
      <c r="F39" s="44">
        <f>SUM(F40:F50)</f>
        <v>9459.51</v>
      </c>
      <c r="G39" s="44">
        <f t="shared" si="6"/>
        <v>566619301.78999996</v>
      </c>
      <c r="H39" s="44">
        <f t="shared" si="6"/>
        <v>0</v>
      </c>
      <c r="I39" s="44">
        <f t="shared" si="6"/>
        <v>0</v>
      </c>
      <c r="J39" s="44">
        <f t="shared" si="6"/>
        <v>0</v>
      </c>
      <c r="K39" s="44">
        <f t="shared" si="6"/>
        <v>0</v>
      </c>
      <c r="L39" s="44">
        <f t="shared" si="6"/>
        <v>0</v>
      </c>
      <c r="M39" s="44">
        <f t="shared" si="6"/>
        <v>11323.71</v>
      </c>
      <c r="N39" s="44">
        <f t="shared" si="6"/>
        <v>13631.39</v>
      </c>
      <c r="O39" s="44">
        <f t="shared" si="6"/>
        <v>739649934.89999998</v>
      </c>
      <c r="P39" s="44">
        <f t="shared" si="6"/>
        <v>0</v>
      </c>
      <c r="Q39" s="44">
        <f t="shared" si="6"/>
        <v>0</v>
      </c>
      <c r="R39" s="44">
        <f t="shared" si="6"/>
        <v>13448.99</v>
      </c>
      <c r="S39" s="44">
        <f t="shared" si="6"/>
        <v>732353934.89999998</v>
      </c>
      <c r="T39" s="44">
        <f t="shared" si="6"/>
        <v>0</v>
      </c>
      <c r="U39" s="44">
        <f t="shared" si="6"/>
        <v>0</v>
      </c>
      <c r="V39" s="44">
        <f t="shared" si="6"/>
        <v>182.4</v>
      </c>
      <c r="W39" s="44">
        <f t="shared" si="6"/>
        <v>7296000</v>
      </c>
      <c r="X39" s="44">
        <f t="shared" si="6"/>
        <v>8967.74</v>
      </c>
      <c r="Y39" s="44">
        <f t="shared" si="6"/>
        <v>0</v>
      </c>
      <c r="Z39" s="44">
        <f t="shared" si="6"/>
        <v>0</v>
      </c>
      <c r="AA39" s="44">
        <f t="shared" si="6"/>
        <v>4663.6499999999996</v>
      </c>
    </row>
    <row r="40" spans="1:27" s="4" customFormat="1" ht="28.15" customHeight="1" x14ac:dyDescent="0.25">
      <c r="A40" s="42" t="s">
        <v>49</v>
      </c>
      <c r="B40" s="45" t="s">
        <v>11</v>
      </c>
      <c r="C40" s="44">
        <v>133.69999999999999</v>
      </c>
      <c r="D40" s="44">
        <v>6417600</v>
      </c>
      <c r="E40" s="44">
        <v>19.7</v>
      </c>
      <c r="F40" s="44">
        <v>19.7</v>
      </c>
      <c r="G40" s="44">
        <v>644150.6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114</v>
      </c>
      <c r="N40" s="44">
        <v>146</v>
      </c>
      <c r="O40" s="44">
        <v>5773449.4000000004</v>
      </c>
      <c r="P40" s="44">
        <v>0</v>
      </c>
      <c r="Q40" s="44">
        <v>0</v>
      </c>
      <c r="R40" s="44">
        <v>146</v>
      </c>
      <c r="S40" s="44">
        <v>5773449.4000000004</v>
      </c>
      <c r="T40" s="44">
        <v>0</v>
      </c>
      <c r="U40" s="44">
        <v>0</v>
      </c>
      <c r="V40" s="44">
        <v>0</v>
      </c>
      <c r="W40" s="44">
        <v>0</v>
      </c>
      <c r="X40" s="44">
        <v>146</v>
      </c>
      <c r="Y40" s="44">
        <v>0</v>
      </c>
      <c r="Z40" s="44">
        <v>0</v>
      </c>
      <c r="AA40" s="44">
        <v>0</v>
      </c>
    </row>
    <row r="41" spans="1:27" s="4" customFormat="1" ht="28.5" customHeight="1" x14ac:dyDescent="0.25">
      <c r="A41" s="42" t="s">
        <v>50</v>
      </c>
      <c r="B41" s="45" t="s">
        <v>25</v>
      </c>
      <c r="C41" s="44">
        <v>152</v>
      </c>
      <c r="D41" s="44">
        <v>7296000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152</v>
      </c>
      <c r="N41" s="44">
        <v>182.4</v>
      </c>
      <c r="O41" s="44">
        <v>7296000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182.4</v>
      </c>
      <c r="W41" s="44">
        <v>7296000</v>
      </c>
      <c r="X41" s="44">
        <v>182.4</v>
      </c>
      <c r="Y41" s="44">
        <v>0</v>
      </c>
      <c r="Z41" s="44">
        <v>0</v>
      </c>
      <c r="AA41" s="44">
        <v>0</v>
      </c>
    </row>
    <row r="42" spans="1:27" s="3" customFormat="1" ht="28.15" customHeight="1" x14ac:dyDescent="0.25">
      <c r="A42" s="42" t="s">
        <v>51</v>
      </c>
      <c r="B42" s="45" t="s">
        <v>7</v>
      </c>
      <c r="C42" s="44">
        <v>1619.41</v>
      </c>
      <c r="D42" s="44">
        <v>80615203.689999998</v>
      </c>
      <c r="E42" s="44">
        <v>697.87</v>
      </c>
      <c r="F42" s="44">
        <v>697.87</v>
      </c>
      <c r="G42" s="44">
        <v>25322703.690000001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921.54</v>
      </c>
      <c r="N42" s="44">
        <v>1105.8499999999999</v>
      </c>
      <c r="O42" s="44">
        <v>55292500</v>
      </c>
      <c r="P42" s="44">
        <v>0</v>
      </c>
      <c r="Q42" s="44">
        <v>0</v>
      </c>
      <c r="R42" s="44">
        <v>1105.8499999999999</v>
      </c>
      <c r="S42" s="44">
        <v>55292500</v>
      </c>
      <c r="T42" s="44">
        <v>0</v>
      </c>
      <c r="U42" s="44">
        <v>0</v>
      </c>
      <c r="V42" s="44">
        <v>0</v>
      </c>
      <c r="W42" s="44">
        <v>0</v>
      </c>
      <c r="X42" s="44">
        <v>1105.8499999999999</v>
      </c>
      <c r="Y42" s="44">
        <v>0</v>
      </c>
      <c r="Z42" s="44">
        <v>0</v>
      </c>
      <c r="AA42" s="44">
        <v>0</v>
      </c>
    </row>
    <row r="43" spans="1:27" s="3" customFormat="1" ht="28.15" customHeight="1" x14ac:dyDescent="0.25">
      <c r="A43" s="42" t="s">
        <v>52</v>
      </c>
      <c r="B43" s="53" t="s">
        <v>86</v>
      </c>
      <c r="C43" s="44">
        <v>2075.06</v>
      </c>
      <c r="D43" s="44">
        <v>124503600</v>
      </c>
      <c r="E43" s="44">
        <v>2075.06</v>
      </c>
      <c r="F43" s="44">
        <v>2075.06</v>
      </c>
      <c r="G43" s="44">
        <v>124503600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</row>
    <row r="44" spans="1:27" s="4" customFormat="1" ht="29.25" customHeight="1" x14ac:dyDescent="0.25">
      <c r="A44" s="42" t="s">
        <v>80</v>
      </c>
      <c r="B44" s="45" t="s">
        <v>5</v>
      </c>
      <c r="C44" s="44">
        <v>2064.0700000000002</v>
      </c>
      <c r="D44" s="44">
        <v>123844200</v>
      </c>
      <c r="E44" s="44">
        <v>1256.25</v>
      </c>
      <c r="F44" s="44">
        <v>1256.25</v>
      </c>
      <c r="G44" s="44">
        <v>59047267.5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807.82</v>
      </c>
      <c r="N44" s="44">
        <v>1003.1</v>
      </c>
      <c r="O44" s="44">
        <v>64796932.5</v>
      </c>
      <c r="P44" s="44">
        <v>0</v>
      </c>
      <c r="Q44" s="44">
        <v>0</v>
      </c>
      <c r="R44" s="44">
        <v>1003.1</v>
      </c>
      <c r="S44" s="44">
        <v>64796932.5</v>
      </c>
      <c r="T44" s="44">
        <v>0</v>
      </c>
      <c r="U44" s="44">
        <v>0</v>
      </c>
      <c r="V44" s="44">
        <v>0</v>
      </c>
      <c r="W44" s="44">
        <v>0</v>
      </c>
      <c r="X44" s="44">
        <v>1003.1</v>
      </c>
      <c r="Y44" s="44">
        <v>0</v>
      </c>
      <c r="Z44" s="44">
        <v>0</v>
      </c>
      <c r="AA44" s="44">
        <v>0</v>
      </c>
    </row>
    <row r="45" spans="1:27" s="1" customFormat="1" ht="30" customHeight="1" x14ac:dyDescent="0.25">
      <c r="A45" s="42" t="s">
        <v>87</v>
      </c>
      <c r="B45" s="53" t="s">
        <v>10</v>
      </c>
      <c r="C45" s="41">
        <v>1107.28</v>
      </c>
      <c r="D45" s="41">
        <v>66436800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1107.28</v>
      </c>
      <c r="N45" s="41">
        <v>1328.74</v>
      </c>
      <c r="O45" s="41">
        <v>66436800</v>
      </c>
      <c r="P45" s="44">
        <v>0</v>
      </c>
      <c r="Q45" s="44">
        <v>0</v>
      </c>
      <c r="R45" s="41">
        <v>1328.74</v>
      </c>
      <c r="S45" s="41">
        <v>66436800</v>
      </c>
      <c r="T45" s="44">
        <v>0</v>
      </c>
      <c r="U45" s="44">
        <v>0</v>
      </c>
      <c r="V45" s="44">
        <v>0</v>
      </c>
      <c r="W45" s="44">
        <v>0</v>
      </c>
      <c r="X45" s="44">
        <v>796.12</v>
      </c>
      <c r="Y45" s="44">
        <v>0</v>
      </c>
      <c r="Z45" s="44">
        <v>0</v>
      </c>
      <c r="AA45" s="44">
        <v>532.62</v>
      </c>
    </row>
    <row r="46" spans="1:27" s="4" customFormat="1" ht="28.15" customHeight="1" x14ac:dyDescent="0.25">
      <c r="A46" s="42" t="s">
        <v>81</v>
      </c>
      <c r="B46" s="48" t="s">
        <v>6</v>
      </c>
      <c r="C46" s="44">
        <v>1639.7</v>
      </c>
      <c r="D46" s="44">
        <v>98382000</v>
      </c>
      <c r="E46" s="43">
        <v>0</v>
      </c>
      <c r="F46" s="43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1639.7</v>
      </c>
      <c r="N46" s="44">
        <v>1967.64</v>
      </c>
      <c r="O46" s="44">
        <v>98382000</v>
      </c>
      <c r="P46" s="44">
        <v>0</v>
      </c>
      <c r="Q46" s="44">
        <v>0</v>
      </c>
      <c r="R46" s="44">
        <v>1967.64</v>
      </c>
      <c r="S46" s="44">
        <v>98382000</v>
      </c>
      <c r="T46" s="44">
        <v>0</v>
      </c>
      <c r="U46" s="44">
        <v>0</v>
      </c>
      <c r="V46" s="44">
        <v>0</v>
      </c>
      <c r="W46" s="44">
        <v>0</v>
      </c>
      <c r="X46" s="44">
        <v>992.76</v>
      </c>
      <c r="Y46" s="44">
        <v>0</v>
      </c>
      <c r="Z46" s="44">
        <v>0</v>
      </c>
      <c r="AA46" s="44">
        <v>974.88</v>
      </c>
    </row>
    <row r="47" spans="1:27" s="4" customFormat="1" ht="28.15" customHeight="1" x14ac:dyDescent="0.25">
      <c r="A47" s="42" t="s">
        <v>82</v>
      </c>
      <c r="B47" s="45" t="s">
        <v>9</v>
      </c>
      <c r="C47" s="44">
        <v>1367.53</v>
      </c>
      <c r="D47" s="44">
        <v>82051800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1367.53</v>
      </c>
      <c r="N47" s="44">
        <v>1641.04</v>
      </c>
      <c r="O47" s="44">
        <v>82051800</v>
      </c>
      <c r="P47" s="44">
        <v>0</v>
      </c>
      <c r="Q47" s="44">
        <v>0</v>
      </c>
      <c r="R47" s="44">
        <v>1641.04</v>
      </c>
      <c r="S47" s="44">
        <v>82051800</v>
      </c>
      <c r="T47" s="44">
        <v>0</v>
      </c>
      <c r="U47" s="44">
        <v>0</v>
      </c>
      <c r="V47" s="41">
        <v>0</v>
      </c>
      <c r="W47" s="41">
        <v>0</v>
      </c>
      <c r="X47" s="44">
        <v>996.96</v>
      </c>
      <c r="Y47" s="44">
        <v>0</v>
      </c>
      <c r="Z47" s="44">
        <v>0</v>
      </c>
      <c r="AA47" s="44">
        <v>644.08000000000004</v>
      </c>
    </row>
    <row r="48" spans="1:27" s="3" customFormat="1" ht="28.15" customHeight="1" x14ac:dyDescent="0.25">
      <c r="A48" s="42" t="s">
        <v>83</v>
      </c>
      <c r="B48" s="45" t="s">
        <v>4</v>
      </c>
      <c r="C48" s="44">
        <v>1189.49</v>
      </c>
      <c r="D48" s="44">
        <v>71369400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1189.49</v>
      </c>
      <c r="N48" s="44">
        <v>1427.39</v>
      </c>
      <c r="O48" s="44">
        <v>71369400</v>
      </c>
      <c r="P48" s="44">
        <v>0</v>
      </c>
      <c r="Q48" s="44">
        <v>0</v>
      </c>
      <c r="R48" s="44">
        <v>1427.39</v>
      </c>
      <c r="S48" s="44">
        <v>71369400</v>
      </c>
      <c r="T48" s="44">
        <v>0</v>
      </c>
      <c r="U48" s="44">
        <v>0</v>
      </c>
      <c r="V48" s="44">
        <v>0</v>
      </c>
      <c r="W48" s="44">
        <v>0</v>
      </c>
      <c r="X48" s="44">
        <v>716.62</v>
      </c>
      <c r="Y48" s="44">
        <v>0</v>
      </c>
      <c r="Z48" s="44">
        <v>0</v>
      </c>
      <c r="AA48" s="44">
        <v>710.77</v>
      </c>
    </row>
    <row r="49" spans="1:27" s="3" customFormat="1" ht="28.15" customHeight="1" x14ac:dyDescent="0.25">
      <c r="A49" s="42" t="s">
        <v>84</v>
      </c>
      <c r="B49" s="45" t="s">
        <v>23</v>
      </c>
      <c r="C49" s="44">
        <v>2608.94</v>
      </c>
      <c r="D49" s="44">
        <v>178451496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2608.94</v>
      </c>
      <c r="N49" s="44">
        <v>3130.73</v>
      </c>
      <c r="O49" s="44">
        <v>178451496</v>
      </c>
      <c r="P49" s="44">
        <v>0</v>
      </c>
      <c r="Q49" s="44">
        <v>0</v>
      </c>
      <c r="R49" s="44">
        <v>3130.73</v>
      </c>
      <c r="S49" s="44">
        <v>178451496</v>
      </c>
      <c r="T49" s="44">
        <v>0</v>
      </c>
      <c r="U49" s="44">
        <v>0</v>
      </c>
      <c r="V49" s="44">
        <v>0</v>
      </c>
      <c r="W49" s="44">
        <v>0</v>
      </c>
      <c r="X49" s="44">
        <v>1329.43</v>
      </c>
      <c r="Y49" s="44">
        <v>0</v>
      </c>
      <c r="Z49" s="44">
        <v>0</v>
      </c>
      <c r="AA49" s="44">
        <v>1801.3</v>
      </c>
    </row>
    <row r="50" spans="1:27" s="3" customFormat="1" ht="28.15" customHeight="1" x14ac:dyDescent="0.25">
      <c r="A50" s="42" t="s">
        <v>85</v>
      </c>
      <c r="B50" s="45" t="s">
        <v>21</v>
      </c>
      <c r="C50" s="44">
        <v>6826.04</v>
      </c>
      <c r="D50" s="44">
        <v>466901137</v>
      </c>
      <c r="E50" s="44">
        <v>5410.63</v>
      </c>
      <c r="F50" s="44">
        <v>5410.63</v>
      </c>
      <c r="G50" s="44">
        <v>357101580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1415.41</v>
      </c>
      <c r="N50" s="44">
        <v>1698.5</v>
      </c>
      <c r="O50" s="44">
        <v>109799557</v>
      </c>
      <c r="P50" s="44">
        <v>0</v>
      </c>
      <c r="Q50" s="44">
        <v>0</v>
      </c>
      <c r="R50" s="44">
        <v>1698.5</v>
      </c>
      <c r="S50" s="44">
        <v>109799557</v>
      </c>
      <c r="T50" s="44">
        <v>0</v>
      </c>
      <c r="U50" s="44">
        <v>0</v>
      </c>
      <c r="V50" s="44">
        <v>0</v>
      </c>
      <c r="W50" s="44">
        <v>0</v>
      </c>
      <c r="X50" s="44">
        <v>1698.5</v>
      </c>
      <c r="Y50" s="44">
        <v>0</v>
      </c>
      <c r="Z50" s="44">
        <v>0</v>
      </c>
      <c r="AA50" s="44">
        <v>0</v>
      </c>
    </row>
    <row r="51" spans="1:27" s="4" customFormat="1" ht="28.15" customHeight="1" x14ac:dyDescent="0.25">
      <c r="A51" s="58" t="s">
        <v>67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</row>
    <row r="52" spans="1:27" ht="30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</row>
    <row r="53" spans="1:27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spans="1:27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</row>
    <row r="55" spans="1:27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</row>
    <row r="56" spans="1:27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spans="1:27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1:27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</row>
    <row r="59" spans="1:27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31"/>
      <c r="W59" s="31"/>
    </row>
    <row r="60" spans="1:27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31"/>
      <c r="W60" s="31"/>
    </row>
    <row r="61" spans="1:27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31"/>
      <c r="W61" s="31"/>
    </row>
    <row r="62" spans="1:27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31"/>
      <c r="W62" s="31"/>
    </row>
    <row r="63" spans="1:27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31"/>
      <c r="W63" s="31"/>
    </row>
    <row r="64" spans="1:27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31"/>
      <c r="W64" s="31"/>
    </row>
    <row r="65" spans="1:23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31"/>
      <c r="W65" s="31"/>
    </row>
    <row r="66" spans="1:23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31"/>
      <c r="W66" s="31"/>
    </row>
    <row r="67" spans="1:23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31"/>
      <c r="W67" s="31"/>
    </row>
    <row r="68" spans="1:23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31"/>
      <c r="W68" s="31"/>
    </row>
    <row r="69" spans="1:23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31"/>
      <c r="W69" s="31"/>
    </row>
    <row r="70" spans="1:23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31"/>
      <c r="W70" s="31"/>
    </row>
    <row r="71" spans="1:23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31"/>
      <c r="W71" s="31"/>
    </row>
    <row r="72" spans="1:23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31"/>
      <c r="W72" s="31"/>
    </row>
    <row r="73" spans="1:23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31"/>
      <c r="W73" s="31"/>
    </row>
    <row r="74" spans="1:23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31"/>
      <c r="W74" s="31"/>
    </row>
    <row r="75" spans="1:23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31"/>
      <c r="W75" s="31"/>
    </row>
    <row r="76" spans="1:23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31"/>
      <c r="W76" s="31"/>
    </row>
    <row r="77" spans="1:23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31"/>
      <c r="W77" s="31"/>
    </row>
    <row r="78" spans="1:23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31"/>
      <c r="W78" s="31"/>
    </row>
    <row r="79" spans="1:23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31"/>
      <c r="W79" s="31"/>
    </row>
    <row r="80" spans="1:23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31"/>
      <c r="W80" s="31"/>
    </row>
    <row r="81" spans="1:23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31"/>
      <c r="W81" s="31"/>
    </row>
    <row r="82" spans="1:23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31"/>
      <c r="W82" s="31"/>
    </row>
    <row r="83" spans="1:23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31"/>
      <c r="W83" s="31"/>
    </row>
    <row r="84" spans="1:23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31"/>
      <c r="W84" s="31"/>
    </row>
    <row r="85" spans="1:23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31"/>
      <c r="W85" s="31"/>
    </row>
    <row r="86" spans="1:23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31"/>
      <c r="W86" s="31"/>
    </row>
    <row r="87" spans="1:23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31"/>
      <c r="W87" s="31"/>
    </row>
    <row r="88" spans="1:23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31"/>
      <c r="W88" s="31"/>
    </row>
    <row r="89" spans="1:23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31"/>
      <c r="W89" s="31"/>
    </row>
    <row r="90" spans="1:23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31"/>
      <c r="W90" s="31"/>
    </row>
    <row r="91" spans="1:23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31"/>
      <c r="W91" s="31"/>
    </row>
    <row r="92" spans="1:23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31"/>
      <c r="W92" s="31"/>
    </row>
    <row r="93" spans="1:23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31"/>
      <c r="W93" s="31"/>
    </row>
    <row r="94" spans="1:23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31"/>
      <c r="W94" s="31"/>
    </row>
    <row r="95" spans="1:23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31"/>
      <c r="W95" s="31"/>
    </row>
    <row r="96" spans="1:23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31"/>
      <c r="W96" s="31"/>
    </row>
    <row r="97" spans="1:23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31"/>
      <c r="W97" s="31"/>
    </row>
    <row r="98" spans="1:23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31"/>
      <c r="W98" s="31"/>
    </row>
    <row r="99" spans="1:23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31"/>
      <c r="W99" s="31"/>
    </row>
    <row r="100" spans="1:23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31"/>
      <c r="W100" s="31"/>
    </row>
    <row r="101" spans="1:23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31"/>
      <c r="W101" s="31"/>
    </row>
    <row r="102" spans="1:23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31"/>
      <c r="W102" s="31"/>
    </row>
    <row r="103" spans="1:23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31"/>
      <c r="W103" s="31"/>
    </row>
    <row r="104" spans="1:23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31"/>
      <c r="W104" s="31"/>
    </row>
    <row r="105" spans="1:23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31"/>
      <c r="W105" s="31"/>
    </row>
    <row r="106" spans="1:23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31"/>
      <c r="W106" s="31"/>
    </row>
    <row r="107" spans="1:23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31"/>
      <c r="W107" s="31"/>
    </row>
    <row r="108" spans="1:23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31"/>
      <c r="W108" s="31"/>
    </row>
    <row r="109" spans="1:23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31"/>
      <c r="W109" s="31"/>
    </row>
    <row r="110" spans="1:23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31"/>
      <c r="W110" s="31"/>
    </row>
    <row r="111" spans="1:23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31"/>
      <c r="W111" s="31"/>
    </row>
    <row r="112" spans="1:23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31"/>
      <c r="W112" s="31"/>
    </row>
    <row r="113" spans="1:23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31"/>
      <c r="W113" s="31"/>
    </row>
    <row r="114" spans="1:23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31"/>
      <c r="W114" s="31"/>
    </row>
    <row r="115" spans="1:23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31"/>
      <c r="W115" s="31"/>
    </row>
    <row r="116" spans="1:23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31"/>
      <c r="W116" s="31"/>
    </row>
    <row r="117" spans="1:23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31"/>
      <c r="W117" s="31"/>
    </row>
    <row r="118" spans="1:23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31"/>
      <c r="W118" s="31"/>
    </row>
    <row r="119" spans="1:23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31"/>
      <c r="W119" s="31"/>
    </row>
    <row r="120" spans="1:23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31"/>
      <c r="W120" s="31"/>
    </row>
    <row r="121" spans="1:23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31"/>
      <c r="W121" s="31"/>
    </row>
    <row r="122" spans="1:23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31"/>
      <c r="W122" s="31"/>
    </row>
    <row r="123" spans="1:23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31"/>
      <c r="W123" s="31"/>
    </row>
    <row r="124" spans="1:23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31"/>
      <c r="W124" s="31"/>
    </row>
    <row r="125" spans="1:23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31"/>
      <c r="W125" s="31"/>
    </row>
    <row r="126" spans="1:23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31"/>
      <c r="W126" s="31"/>
    </row>
    <row r="127" spans="1:23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31"/>
      <c r="W127" s="31"/>
    </row>
    <row r="128" spans="1:23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31"/>
      <c r="W128" s="31"/>
    </row>
    <row r="129" spans="1:23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31"/>
      <c r="W129" s="31"/>
    </row>
    <row r="130" spans="1:23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31"/>
      <c r="W130" s="31"/>
    </row>
    <row r="131" spans="1:23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31"/>
      <c r="W131" s="31"/>
    </row>
    <row r="132" spans="1:23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31"/>
      <c r="W132" s="31"/>
    </row>
    <row r="133" spans="1:23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31"/>
      <c r="W133" s="31"/>
    </row>
    <row r="134" spans="1:23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31"/>
      <c r="W134" s="31"/>
    </row>
    <row r="135" spans="1:23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31"/>
      <c r="W135" s="31"/>
    </row>
    <row r="136" spans="1:23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31"/>
      <c r="W136" s="31"/>
    </row>
    <row r="137" spans="1:23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31"/>
      <c r="W137" s="31"/>
    </row>
    <row r="138" spans="1:23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31"/>
      <c r="W138" s="31"/>
    </row>
    <row r="139" spans="1:23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31"/>
      <c r="W139" s="31"/>
    </row>
    <row r="140" spans="1:23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31"/>
      <c r="W140" s="31"/>
    </row>
    <row r="141" spans="1:23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31"/>
      <c r="W141" s="31"/>
    </row>
    <row r="142" spans="1:23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31"/>
      <c r="W142" s="31"/>
    </row>
    <row r="143" spans="1:23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31"/>
      <c r="W143" s="31"/>
    </row>
    <row r="144" spans="1:23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31"/>
      <c r="W144" s="31"/>
    </row>
    <row r="145" spans="1:23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31"/>
      <c r="W145" s="31"/>
    </row>
    <row r="146" spans="1:23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31"/>
      <c r="W146" s="31"/>
    </row>
    <row r="147" spans="1:23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31"/>
      <c r="W147" s="31"/>
    </row>
    <row r="148" spans="1:23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31"/>
      <c r="W148" s="31"/>
    </row>
    <row r="149" spans="1:23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31"/>
      <c r="W149" s="31"/>
    </row>
    <row r="150" spans="1:23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31"/>
      <c r="W150" s="31"/>
    </row>
    <row r="151" spans="1:23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31"/>
      <c r="W151" s="31"/>
    </row>
    <row r="152" spans="1:23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31"/>
      <c r="W152" s="31"/>
    </row>
    <row r="153" spans="1:23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31"/>
      <c r="W153" s="31"/>
    </row>
    <row r="154" spans="1:23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31"/>
      <c r="W154" s="31"/>
    </row>
    <row r="155" spans="1:23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31"/>
      <c r="W155" s="31"/>
    </row>
    <row r="156" spans="1:23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31"/>
      <c r="W156" s="31"/>
    </row>
    <row r="157" spans="1:23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31"/>
      <c r="W157" s="31"/>
    </row>
    <row r="158" spans="1:23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31"/>
      <c r="W158" s="31"/>
    </row>
    <row r="159" spans="1:23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31"/>
      <c r="W159" s="31"/>
    </row>
    <row r="160" spans="1:23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31"/>
      <c r="W160" s="31"/>
    </row>
    <row r="161" spans="1:23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31"/>
      <c r="W161" s="31"/>
    </row>
    <row r="162" spans="1:23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31"/>
      <c r="W162" s="31"/>
    </row>
    <row r="163" spans="1:23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31"/>
      <c r="W163" s="31"/>
    </row>
    <row r="164" spans="1:23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31"/>
      <c r="W164" s="31"/>
    </row>
    <row r="165" spans="1:23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31"/>
      <c r="W165" s="31"/>
    </row>
    <row r="166" spans="1:23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31"/>
      <c r="W166" s="31"/>
    </row>
    <row r="167" spans="1:23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31"/>
      <c r="W167" s="31"/>
    </row>
    <row r="168" spans="1:23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31"/>
      <c r="W168" s="31"/>
    </row>
    <row r="169" spans="1:23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31"/>
      <c r="W169" s="31"/>
    </row>
    <row r="170" spans="1:23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31"/>
      <c r="W170" s="31"/>
    </row>
    <row r="171" spans="1:23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31"/>
      <c r="W171" s="31"/>
    </row>
    <row r="172" spans="1:23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31"/>
      <c r="W172" s="31"/>
    </row>
    <row r="173" spans="1:23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31"/>
      <c r="W173" s="31"/>
    </row>
    <row r="174" spans="1:23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31"/>
      <c r="W174" s="31"/>
    </row>
    <row r="175" spans="1:23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31"/>
      <c r="W175" s="31"/>
    </row>
    <row r="176" spans="1:23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31"/>
      <c r="W176" s="31"/>
    </row>
    <row r="177" spans="1:23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31"/>
      <c r="W177" s="31"/>
    </row>
    <row r="178" spans="1:23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31"/>
      <c r="W178" s="31"/>
    </row>
    <row r="179" spans="1:23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31"/>
      <c r="W179" s="31"/>
    </row>
    <row r="180" spans="1:23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31"/>
      <c r="W180" s="31"/>
    </row>
    <row r="181" spans="1:23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31"/>
      <c r="W181" s="31"/>
    </row>
    <row r="182" spans="1:23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31"/>
      <c r="W182" s="31"/>
    </row>
    <row r="183" spans="1:23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31"/>
      <c r="W183" s="31"/>
    </row>
    <row r="184" spans="1:23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31"/>
      <c r="W184" s="31"/>
    </row>
    <row r="185" spans="1:23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31"/>
      <c r="W185" s="31"/>
    </row>
    <row r="186" spans="1:23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31"/>
      <c r="W186" s="31"/>
    </row>
    <row r="187" spans="1:23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31"/>
      <c r="W187" s="31"/>
    </row>
    <row r="188" spans="1:23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31"/>
      <c r="W188" s="31"/>
    </row>
    <row r="189" spans="1:23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31"/>
      <c r="W189" s="31"/>
    </row>
    <row r="190" spans="1:23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31"/>
      <c r="W190" s="31"/>
    </row>
    <row r="191" spans="1:23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31"/>
      <c r="W191" s="31"/>
    </row>
    <row r="192" spans="1:23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31"/>
      <c r="W192" s="31"/>
    </row>
    <row r="193" spans="1:23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31"/>
      <c r="W193" s="31"/>
    </row>
    <row r="194" spans="1:23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31"/>
      <c r="W194" s="31"/>
    </row>
    <row r="195" spans="1:23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31"/>
      <c r="W195" s="31"/>
    </row>
    <row r="196" spans="1:23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31"/>
      <c r="W196" s="31"/>
    </row>
    <row r="197" spans="1:23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31"/>
      <c r="W197" s="31"/>
    </row>
    <row r="198" spans="1:23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31"/>
      <c r="W198" s="31"/>
    </row>
    <row r="199" spans="1:23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31"/>
      <c r="W199" s="31"/>
    </row>
    <row r="200" spans="1:23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31"/>
      <c r="W200" s="31"/>
    </row>
    <row r="201" spans="1:23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31"/>
      <c r="W201" s="31"/>
    </row>
    <row r="202" spans="1:23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31"/>
      <c r="W202" s="31"/>
    </row>
    <row r="203" spans="1:23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31"/>
      <c r="W203" s="31"/>
    </row>
    <row r="204" spans="1:23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31"/>
      <c r="W204" s="31"/>
    </row>
    <row r="205" spans="1:23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31"/>
      <c r="W205" s="31"/>
    </row>
    <row r="206" spans="1:23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31"/>
      <c r="W206" s="31"/>
    </row>
    <row r="207" spans="1:23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31"/>
      <c r="W207" s="31"/>
    </row>
    <row r="208" spans="1:23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31"/>
      <c r="W208" s="31"/>
    </row>
    <row r="209" spans="1:23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31"/>
      <c r="W209" s="31"/>
    </row>
    <row r="210" spans="1:23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31"/>
      <c r="W210" s="31"/>
    </row>
    <row r="211" spans="1:23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31"/>
      <c r="W211" s="31"/>
    </row>
    <row r="212" spans="1:23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31"/>
      <c r="W212" s="31"/>
    </row>
    <row r="213" spans="1:23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31"/>
      <c r="W213" s="31"/>
    </row>
    <row r="214" spans="1:23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31"/>
      <c r="W214" s="31"/>
    </row>
    <row r="215" spans="1:23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31"/>
      <c r="W215" s="31"/>
    </row>
    <row r="216" spans="1:23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31"/>
      <c r="W216" s="31"/>
    </row>
    <row r="217" spans="1:23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31"/>
      <c r="W217" s="31"/>
    </row>
    <row r="218" spans="1:23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31"/>
      <c r="W218" s="31"/>
    </row>
    <row r="219" spans="1:23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31"/>
      <c r="W219" s="31"/>
    </row>
    <row r="220" spans="1:23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31"/>
      <c r="W220" s="31"/>
    </row>
    <row r="221" spans="1:23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31"/>
      <c r="W221" s="31"/>
    </row>
    <row r="222" spans="1:23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31"/>
      <c r="W222" s="31"/>
    </row>
    <row r="223" spans="1:23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31"/>
      <c r="W223" s="31"/>
    </row>
    <row r="224" spans="1:23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31"/>
      <c r="W224" s="31"/>
    </row>
  </sheetData>
  <mergeCells count="31">
    <mergeCell ref="R10:S10"/>
    <mergeCell ref="T10:U10"/>
    <mergeCell ref="V9:W10"/>
    <mergeCell ref="W1:AA1"/>
    <mergeCell ref="W3:AA3"/>
    <mergeCell ref="M7:AA7"/>
    <mergeCell ref="X8:AA8"/>
    <mergeCell ref="X9:X10"/>
    <mergeCell ref="Y9:Y10"/>
    <mergeCell ref="Z9:Z10"/>
    <mergeCell ref="AA9:AA10"/>
    <mergeCell ref="P1:Q1"/>
    <mergeCell ref="P3:Q3"/>
    <mergeCell ref="A5:AA5"/>
    <mergeCell ref="A6:AA6"/>
    <mergeCell ref="A14:B14"/>
    <mergeCell ref="A51:W51"/>
    <mergeCell ref="C7:C11"/>
    <mergeCell ref="B7:B12"/>
    <mergeCell ref="A7:A12"/>
    <mergeCell ref="E8:E10"/>
    <mergeCell ref="M8:O10"/>
    <mergeCell ref="D7:D11"/>
    <mergeCell ref="E7:L7"/>
    <mergeCell ref="F8:L8"/>
    <mergeCell ref="L9:L10"/>
    <mergeCell ref="F9:I10"/>
    <mergeCell ref="P8:W8"/>
    <mergeCell ref="P9:Q10"/>
    <mergeCell ref="J9:K10"/>
    <mergeCell ref="R9:U9"/>
  </mergeCells>
  <pageMargins left="0.19685039370078741" right="0" top="0.78740157480314965" bottom="0.39370078740157483" header="0.31496062992125984" footer="0.31496062992125984"/>
  <pageSetup paperSize="9" scale="48" firstPageNumber="11" fitToHeight="0" orientation="landscape" useFirstPageNumber="1" r:id="rId1"/>
  <headerFooter scaleWithDoc="0"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X31"/>
  <sheetViews>
    <sheetView topLeftCell="A16" workbookViewId="0">
      <selection activeCell="A18" sqref="A18:XFD24"/>
    </sheetView>
  </sheetViews>
  <sheetFormatPr defaultRowHeight="15" x14ac:dyDescent="0.25"/>
  <cols>
    <col min="2" max="2" width="24.7109375" customWidth="1"/>
  </cols>
  <sheetData>
    <row r="18" spans="1:24" s="3" customFormat="1" ht="28.9" customHeight="1" x14ac:dyDescent="0.25">
      <c r="A18" s="14" t="s">
        <v>19</v>
      </c>
      <c r="B18" s="23" t="s">
        <v>12</v>
      </c>
      <c r="C18" s="18">
        <v>3330</v>
      </c>
      <c r="D18" s="19">
        <v>42720</v>
      </c>
      <c r="E18" s="16" t="s">
        <v>15</v>
      </c>
      <c r="F18" s="16" t="s">
        <v>27</v>
      </c>
      <c r="G18" s="24">
        <v>51</v>
      </c>
      <c r="H18" s="24">
        <v>51</v>
      </c>
      <c r="I18" s="12">
        <v>800.13</v>
      </c>
      <c r="J18" s="11">
        <v>18</v>
      </c>
      <c r="K18" s="11">
        <v>12</v>
      </c>
      <c r="L18" s="11">
        <v>6</v>
      </c>
      <c r="M18" s="25">
        <v>646.55999999999995</v>
      </c>
      <c r="N18" s="12">
        <v>425.56</v>
      </c>
      <c r="O18" s="12">
        <v>221</v>
      </c>
      <c r="P18" s="13">
        <f>M18*1.2*36000</f>
        <v>27931392</v>
      </c>
      <c r="Q18" s="20">
        <f>M18*32698</f>
        <v>21141218.879999999</v>
      </c>
      <c r="R18" s="13">
        <f>M18*32698*0.9706662571804</f>
        <v>20521067.802481208</v>
      </c>
      <c r="S18" s="21">
        <f>M18*32698*0.0293337428196*0.5</f>
        <v>310075.53875939595</v>
      </c>
      <c r="T18" s="20">
        <f>M18*32698*0.0293337428196*0.5</f>
        <v>310075.53875939595</v>
      </c>
      <c r="U18" s="20">
        <f>(P18-Q18)*0.5</f>
        <v>3395086.5600000005</v>
      </c>
      <c r="V18" s="20">
        <f>(P18-Q18)*0.5</f>
        <v>3395086.5600000005</v>
      </c>
      <c r="W18" s="13">
        <v>0</v>
      </c>
      <c r="X18" s="5"/>
    </row>
    <row r="21" spans="1:24" s="3" customFormat="1" ht="28.9" customHeight="1" x14ac:dyDescent="0.25">
      <c r="A21" s="14" t="s">
        <v>18</v>
      </c>
      <c r="B21" s="23" t="s">
        <v>24</v>
      </c>
      <c r="C21" s="18">
        <v>3330</v>
      </c>
      <c r="D21" s="19">
        <v>42720</v>
      </c>
      <c r="E21" s="16" t="s">
        <v>8</v>
      </c>
      <c r="F21" s="16" t="s">
        <v>14</v>
      </c>
      <c r="G21" s="24">
        <v>28</v>
      </c>
      <c r="H21" s="24">
        <v>28</v>
      </c>
      <c r="I21" s="12">
        <v>522.62</v>
      </c>
      <c r="J21" s="11">
        <v>14</v>
      </c>
      <c r="K21" s="11">
        <v>13</v>
      </c>
      <c r="L21" s="11">
        <v>1</v>
      </c>
      <c r="M21" s="25">
        <v>522.62</v>
      </c>
      <c r="N21" s="12">
        <v>476.85</v>
      </c>
      <c r="O21" s="12">
        <v>45.77</v>
      </c>
      <c r="P21" s="13">
        <f>M21*1.2*36000</f>
        <v>22577184</v>
      </c>
      <c r="Q21" s="20">
        <f>M21*32698</f>
        <v>17088628.760000002</v>
      </c>
      <c r="R21" s="13">
        <f>M21*32698*0.96147931541903</f>
        <v>16430363.08161475</v>
      </c>
      <c r="S21" s="21">
        <f>M21*32698*0.038520684581*0.5</f>
        <v>329132.83919288259</v>
      </c>
      <c r="T21" s="20">
        <f>M21*32698*0.038520684581*0.5</f>
        <v>329132.83919288259</v>
      </c>
      <c r="U21" s="20">
        <f>(P21-Q21)*0.5</f>
        <v>2744277.6199999992</v>
      </c>
      <c r="V21" s="20">
        <f>(P21-Q21)*0.5</f>
        <v>2744277.6199999992</v>
      </c>
      <c r="W21" s="13">
        <v>0</v>
      </c>
      <c r="X21" s="5"/>
    </row>
    <row r="24" spans="1:24" s="3" customFormat="1" ht="28.9" customHeight="1" x14ac:dyDescent="0.25">
      <c r="A24" s="14" t="s">
        <v>17</v>
      </c>
      <c r="B24" s="23" t="s">
        <v>13</v>
      </c>
      <c r="C24" s="18">
        <v>3330</v>
      </c>
      <c r="D24" s="19">
        <v>42720</v>
      </c>
      <c r="E24" s="16" t="s">
        <v>3</v>
      </c>
      <c r="F24" s="16" t="s">
        <v>8</v>
      </c>
      <c r="G24" s="24">
        <v>19</v>
      </c>
      <c r="H24" s="24">
        <v>19</v>
      </c>
      <c r="I24" s="12">
        <v>474.13</v>
      </c>
      <c r="J24" s="11">
        <v>10</v>
      </c>
      <c r="K24" s="11">
        <v>10</v>
      </c>
      <c r="L24" s="11">
        <v>0</v>
      </c>
      <c r="M24" s="25">
        <v>474.13</v>
      </c>
      <c r="N24" s="12">
        <v>474.18</v>
      </c>
      <c r="O24" s="12">
        <v>0</v>
      </c>
      <c r="P24" s="13">
        <f>M24*1.2*36000</f>
        <v>20482416</v>
      </c>
      <c r="Q24" s="20">
        <f>M24*32698</f>
        <v>15503102.74</v>
      </c>
      <c r="R24" s="13">
        <f>M24*32698*0.963877934403891</f>
        <v>14943098.645882504</v>
      </c>
      <c r="S24" s="21">
        <f>M24*32698*0.036122065596109*0.5</f>
        <v>280002.04705874855</v>
      </c>
      <c r="T24" s="20">
        <f>M24*32698*0.036122065596109*0.5</f>
        <v>280002.04705874855</v>
      </c>
      <c r="U24" s="20">
        <f>(P24-Q24)*0.5</f>
        <v>2489656.63</v>
      </c>
      <c r="V24" s="20">
        <f>(P24-Q24)*0.5</f>
        <v>2489656.63</v>
      </c>
      <c r="W24" s="13">
        <v>0</v>
      </c>
      <c r="X24" s="5"/>
    </row>
    <row r="29" spans="1:24" s="3" customFormat="1" ht="31.15" customHeight="1" x14ac:dyDescent="0.25">
      <c r="A29" s="101"/>
      <c r="B29" s="102"/>
      <c r="C29" s="6"/>
      <c r="D29" s="6"/>
      <c r="E29" s="6"/>
      <c r="F29" s="6"/>
      <c r="G29" s="7"/>
      <c r="H29" s="7"/>
      <c r="I29" s="8"/>
      <c r="J29" s="7"/>
      <c r="K29" s="7"/>
      <c r="L29" s="7"/>
      <c r="M29" s="8"/>
      <c r="N29" s="8"/>
      <c r="O29" s="8"/>
      <c r="P29" s="9"/>
      <c r="Q29" s="9"/>
      <c r="R29" s="9"/>
      <c r="S29" s="9"/>
      <c r="T29" s="9"/>
      <c r="U29" s="9"/>
      <c r="V29" s="9"/>
      <c r="W29" s="9"/>
      <c r="X29" s="2"/>
    </row>
    <row r="30" spans="1:24" s="3" customFormat="1" ht="28.9" customHeight="1" x14ac:dyDescent="0.25">
      <c r="A30" s="10"/>
      <c r="B30" s="23"/>
      <c r="C30" s="17"/>
      <c r="D30" s="15"/>
      <c r="E30" s="16"/>
      <c r="F30" s="16"/>
      <c r="G30" s="24"/>
      <c r="H30" s="24"/>
      <c r="I30" s="12"/>
      <c r="J30" s="11"/>
      <c r="K30" s="11"/>
      <c r="L30" s="11"/>
      <c r="M30" s="25"/>
      <c r="N30" s="12"/>
      <c r="O30" s="12"/>
      <c r="P30" s="13"/>
      <c r="Q30" s="20"/>
      <c r="R30" s="13"/>
      <c r="S30" s="21"/>
      <c r="T30" s="20"/>
      <c r="U30" s="20"/>
      <c r="V30" s="20"/>
      <c r="W30" s="13"/>
      <c r="X30" s="2"/>
    </row>
    <row r="31" spans="1:24" s="3" customFormat="1" ht="28.9" customHeight="1" x14ac:dyDescent="0.25">
      <c r="A31" s="10"/>
      <c r="B31" s="23"/>
      <c r="C31" s="17"/>
      <c r="D31" s="15"/>
      <c r="E31" s="16"/>
      <c r="F31" s="16"/>
      <c r="G31" s="24"/>
      <c r="H31" s="24"/>
      <c r="I31" s="12"/>
      <c r="J31" s="11"/>
      <c r="K31" s="11"/>
      <c r="L31" s="11"/>
      <c r="M31" s="25"/>
      <c r="N31" s="12"/>
      <c r="O31" s="12"/>
      <c r="P31" s="13"/>
      <c r="Q31" s="20"/>
      <c r="R31" s="13"/>
      <c r="S31" s="21"/>
      <c r="T31" s="20"/>
      <c r="U31" s="20"/>
      <c r="V31" s="20"/>
      <c r="W31" s="13"/>
      <c r="X31" s="2"/>
    </row>
  </sheetData>
  <mergeCells count="1">
    <mergeCell ref="A29:B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XFD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Моисеева Ксения Дмитриевна</cp:lastModifiedBy>
  <cp:lastPrinted>2021-12-23T13:42:16Z</cp:lastPrinted>
  <dcterms:created xsi:type="dcterms:W3CDTF">2017-07-19T08:16:29Z</dcterms:created>
  <dcterms:modified xsi:type="dcterms:W3CDTF">2021-12-23T13:42:18Z</dcterms:modified>
</cp:coreProperties>
</file>