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Воронина ckp\Обменник\КОЧЕТОВА\изменения 131 п ноябрь 2022\"/>
    </mc:Choice>
  </mc:AlternateContent>
  <xr:revisionPtr revIDLastSave="0" documentId="13_ncr:1_{B75FBBF6-7D8B-409F-9B52-D9C076EA1F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Лист1!$A$1:$AC$52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5" i="1" l="1"/>
  <c r="Y39" i="1"/>
  <c r="Y30" i="1"/>
  <c r="Y21" i="1"/>
  <c r="M39" i="1"/>
  <c r="M30" i="1"/>
  <c r="M21" i="1"/>
  <c r="M15" i="1"/>
  <c r="Y14" i="1" l="1"/>
  <c r="M14" i="1"/>
  <c r="AB39" i="1"/>
  <c r="AA39" i="1"/>
  <c r="AC30" i="1"/>
  <c r="AB30" i="1"/>
  <c r="AA30" i="1"/>
  <c r="Z30" i="1"/>
  <c r="AC21" i="1"/>
  <c r="AB21" i="1"/>
  <c r="AA21" i="1"/>
  <c r="Z21" i="1"/>
  <c r="AC15" i="1"/>
  <c r="AB15" i="1"/>
  <c r="AA15" i="1"/>
  <c r="Z15" i="1"/>
  <c r="AB14" i="1" l="1"/>
  <c r="AA14" i="1"/>
  <c r="V39" i="1"/>
  <c r="U39" i="1"/>
  <c r="R39" i="1"/>
  <c r="Q39" i="1"/>
  <c r="K39" i="1"/>
  <c r="I39" i="1"/>
  <c r="H39" i="1"/>
  <c r="C39" i="1"/>
  <c r="S30" i="1"/>
  <c r="V30" i="1"/>
  <c r="U30" i="1"/>
  <c r="T30" i="1"/>
  <c r="L30" i="1"/>
  <c r="K30" i="1"/>
  <c r="J30" i="1"/>
  <c r="D30" i="1"/>
  <c r="L21" i="1" l="1"/>
  <c r="S21" i="1"/>
  <c r="X21" i="1"/>
  <c r="W21" i="1"/>
  <c r="V21" i="1"/>
  <c r="U21" i="1"/>
  <c r="T21" i="1"/>
  <c r="R21" i="1"/>
  <c r="Q21" i="1"/>
  <c r="P21" i="1"/>
  <c r="O21" i="1"/>
  <c r="N21" i="1"/>
  <c r="K21" i="1"/>
  <c r="J21" i="1"/>
  <c r="I21" i="1"/>
  <c r="H21" i="1"/>
  <c r="G21" i="1"/>
  <c r="F21" i="1"/>
  <c r="E21" i="1"/>
  <c r="D21" i="1"/>
  <c r="V15" i="1"/>
  <c r="V14" i="1" s="1"/>
  <c r="U15" i="1"/>
  <c r="U14" i="1" s="1"/>
  <c r="T15" i="1"/>
  <c r="S15" i="1"/>
  <c r="L15" i="1"/>
  <c r="K15" i="1"/>
  <c r="J15" i="1"/>
  <c r="D15" i="1"/>
  <c r="K14" i="1" l="1"/>
  <c r="X30" i="1"/>
  <c r="W30" i="1"/>
  <c r="X15" i="1"/>
  <c r="W15" i="1"/>
  <c r="E30" i="1" l="1"/>
  <c r="F30" i="1"/>
  <c r="G30" i="1"/>
  <c r="H30" i="1"/>
  <c r="I30" i="1"/>
  <c r="N30" i="1"/>
  <c r="O30" i="1"/>
  <c r="P30" i="1"/>
  <c r="Q30" i="1"/>
  <c r="R30" i="1"/>
  <c r="C30" i="1"/>
  <c r="C21" i="1" l="1"/>
  <c r="E15" i="1"/>
  <c r="F15" i="1"/>
  <c r="G15" i="1"/>
  <c r="H15" i="1"/>
  <c r="H14" i="1" s="1"/>
  <c r="I15" i="1"/>
  <c r="I14" i="1" s="1"/>
  <c r="N15" i="1"/>
  <c r="O15" i="1"/>
  <c r="P15" i="1"/>
  <c r="Q15" i="1"/>
  <c r="Q14" i="1" s="1"/>
  <c r="R15" i="1"/>
  <c r="R14" i="1" s="1"/>
  <c r="C15" i="1"/>
  <c r="C14" i="1" l="1"/>
  <c r="T18" i="2"/>
  <c r="S18" i="2"/>
  <c r="R18" i="2"/>
  <c r="Q18" i="2"/>
  <c r="P18" i="2"/>
  <c r="T24" i="2"/>
  <c r="S24" i="2"/>
  <c r="R24" i="2"/>
  <c r="Q24" i="2"/>
  <c r="P24" i="2"/>
  <c r="T21" i="2"/>
  <c r="S21" i="2"/>
  <c r="R21" i="2"/>
  <c r="Q21" i="2"/>
  <c r="P21" i="2"/>
  <c r="V24" i="2" l="1"/>
  <c r="V18" i="2"/>
  <c r="U18" i="2"/>
  <c r="V21" i="2"/>
  <c r="U24" i="2"/>
  <c r="U21" i="2"/>
</calcChain>
</file>

<file path=xl/sharedStrings.xml><?xml version="1.0" encoding="utf-8"?>
<sst xmlns="http://schemas.openxmlformats.org/spreadsheetml/2006/main" count="167" uniqueCount="107">
  <si>
    <t>№ п/п</t>
  </si>
  <si>
    <t>кв. м</t>
  </si>
  <si>
    <t>руб.</t>
  </si>
  <si>
    <t>IV кв. 2021 г.</t>
  </si>
  <si>
    <t>IV кв. 2022 г.</t>
  </si>
  <si>
    <t>г. Ульяновск, ул. Герасимова, д. 27</t>
  </si>
  <si>
    <t>г. Ульяновск, ул. Красноармейская, д. 14</t>
  </si>
  <si>
    <t>IV кв. 2023 г.</t>
  </si>
  <si>
    <t>IV кв. 2024 г.</t>
  </si>
  <si>
    <t>23.</t>
  </si>
  <si>
    <t>40.</t>
  </si>
  <si>
    <t>108.</t>
  </si>
  <si>
    <t>г. Ульяновск, пер. Зои Космодемьянской 2-й,                                        д. 21а</t>
  </si>
  <si>
    <t>к Программе</t>
  </si>
  <si>
    <t>IV кв. 2025 г.</t>
  </si>
  <si>
    <t>в том числе:</t>
  </si>
  <si>
    <t>1.</t>
  </si>
  <si>
    <t>2.</t>
  </si>
  <si>
    <t>3.</t>
  </si>
  <si>
    <t>4.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</si>
  <si>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</si>
  <si>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</si>
  <si>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</si>
  <si>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</si>
  <si>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</si>
  <si>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</si>
  <si>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</si>
  <si>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</si>
  <si>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</si>
  <si>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</si>
  <si>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</si>
  <si>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</si>
  <si>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</si>
  <si>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</si>
  <si>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</si>
  <si>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</si>
  <si>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</si>
  <si>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</si>
  <si>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</si>
  <si>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в строящихся домах</t>
  </si>
  <si>
    <t>в домах, введённых в эксплуатацию</t>
  </si>
  <si>
    <t xml:space="preserve">ПЛАН </t>
  </si>
  <si>
    <t>строительство домов</t>
  </si>
  <si>
    <t>всего:</t>
  </si>
  <si>
    <t>расселяемая площадь</t>
  </si>
  <si>
    <t>стоимость</t>
  </si>
  <si>
    <t>приобретаемая площадь</t>
  </si>
  <si>
    <t>Наименование
 муниципального образования</t>
  </si>
  <si>
    <t>приобретение жилых помещений у лиц,                                                     не являющихся застройщиками</t>
  </si>
  <si>
    <t>2.6.</t>
  </si>
  <si>
    <t>2.7.</t>
  </si>
  <si>
    <t>2.8.</t>
  </si>
  <si>
    <t>3.7.</t>
  </si>
  <si>
    <t>3.8.</t>
  </si>
  <si>
    <t>выплата собственникам жилых помещений возмещения за изымаемые жилые помещения и предоставление субсидий</t>
  </si>
  <si>
    <t>стоимость возмещения</t>
  </si>
  <si>
    <t>Мероприятия в рамках Программы, связанные с приобретением (строительством) жилых помещений</t>
  </si>
  <si>
    <t>субсидии на приобретение (строительство) жилых помещений</t>
  </si>
  <si>
    <t>субсидии на возмещение части расходов на уплату процентов за пользование займом или кредитом</t>
  </si>
  <si>
    <t>1.5.</t>
  </si>
  <si>
    <t>4.5.</t>
  </si>
  <si>
    <t>4.7.</t>
  </si>
  <si>
    <t>4.8.</t>
  </si>
  <si>
    <t>4.9.</t>
  </si>
  <si>
    <t>4.10.</t>
  </si>
  <si>
    <t>4.11.</t>
  </si>
  <si>
    <t>4.6.</t>
  </si>
  <si>
    <t>приобретение жилых помещений                               у застройщиков, в том числе:</t>
  </si>
  <si>
    <t xml:space="preserve">Площадь расселяемых жилых помещений
 (далее – расселяемая площадь), всего </t>
  </si>
  <si>
    <t>переселение 
в свободный жилищный фонд</t>
  </si>
  <si>
    <t>дальнейшее использование приобретённых (построенных) жилых помещений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</si>
  <si>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</si>
  <si>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</si>
  <si>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</si>
  <si>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площадь</t>
  </si>
  <si>
    <t>предоставление по договорам мены</t>
  </si>
  <si>
    <t>Мероприятия в рамках областной адресной программы «Переселение граждан, проживающих на территории Ульяновской области, из многоквартирных домов, признанных до 1 января 2017 года аварийными и подлежащими сносу или реконструкции в связи с физическим износом в процессе их эксплуатации, в 2019-2023 годах» (далее – Программа), не связанные с приобретением жилых помещений</t>
  </si>
  <si>
    <t>____________________</t>
  </si>
  <si>
    <t>договоры о  комплексном развитии территории</t>
  </si>
  <si>
    <t>субсидии на возмещение расходов по договорам 
о комплексном
 развитии территорий</t>
  </si>
  <si>
    <t xml:space="preserve">     в том числе:</t>
  </si>
  <si>
    <t>приведение жилых помещений свободного жилищного фонда в состояние, пригодное для постоянного проживания граждан</t>
  </si>
  <si>
    <t>Стоимость мероприятий по переселению, всего</t>
  </si>
  <si>
    <t xml:space="preserve"> «ПРИЛОЖЕНИЕ № 2</t>
  </si>
  <si>
    <t xml:space="preserve">Всего по Программе, в рамках которой  предусмотрено финансирование за счёт средств  государственной корпорации – Фонда содействия реформированию жилищно-коммунального хозяйства (далее – Фонд),   
в том числе: </t>
  </si>
  <si>
    <t>Всего по этапу 2019 года:</t>
  </si>
  <si>
    <t>Итого по муниципальному  образованию  «Инзенское городское поселение»</t>
  </si>
  <si>
    <t>Итого по муниципальному образованию «Новослободское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</si>
  <si>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</si>
  <si>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образованию «Ишеевское городское поселение»</t>
  </si>
  <si>
    <t>Итого по муниципальному образованию «город Ульяновск»</t>
  </si>
  <si>
    <t>Всего по этапу 2020 года:</t>
  </si>
  <si>
    <t>Итого по муниципальному образованию «Барышское городское поселение»</t>
  </si>
  <si>
    <t>Итого по муниципальному образованию «Инзенское городское поселение»</t>
  </si>
  <si>
    <t>Итого по муниципальному образованию «Языковское городское поселение»</t>
  </si>
  <si>
    <t>Итого по муниципальному образованию
«город Димитровград»</t>
  </si>
  <si>
    <t>Итого по муниципальному образованию            «город Новоульяновск»</t>
  </si>
  <si>
    <t>Итого по муниципальному образованию                 «город Ульяновск»</t>
  </si>
  <si>
    <t>Всего по этапу 2021 года:</t>
  </si>
  <si>
    <t>Итого по муниципальному образованию                   «Сурское городское поселение»</t>
  </si>
  <si>
    <t>Всего по этапу 2022 года:</t>
  </si>
  <si>
    <t>Итого по муниципальному образованию «Чуфаровское городское поселение»</t>
  </si>
  <si>
    <t>Итого по муниципальному образованию «Карсунское городское поселение»</t>
  </si>
  <si>
    <t>Итого по муниципальному образованию «Новосёлкинское сельское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</si>
  <si>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</si>
  <si>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«Тушнинское сельское поселение»</t>
  </si>
  <si>
    <t xml:space="preserve">реализации мероприятий по переселению граждан из аварийного жилищного фонда, признанного таковым до 1 января 2017 года, по способам переселения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</si>
</sst>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0"/>
    <numFmt numFmtId="165" formatCode="#,##0.00\ _₽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21"/>
      <name val="PT Astra Serif"/>
      <family val="1"/>
      <charset val="204"/>
    </font>
    <font>
      <sz val="19"/>
      <name val="PT Astra Serif"/>
      <family val="1"/>
      <charset val="204"/>
    </font>
    <font>
      <sz val="14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25"/>
      <color theme="1"/>
      <name val="PT Astra Serif"/>
      <family val="1"/>
      <charset val="204"/>
    </font>
    <font>
      <sz val="21.5"/>
      <color theme="1"/>
      <name val="PT Astra Serif"/>
      <family val="1"/>
      <charset val="204"/>
    </font>
    <font>
      <b/>
      <sz val="21.5"/>
      <name val="PT Astra Serif"/>
      <family val="1"/>
      <charset val="204"/>
    </font>
    <font>
      <b/>
      <sz val="21.5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85D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2" fontId="0" fillId="2" borderId="0" xfId="0" applyNumberFormat="1" applyFill="1"/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5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165" fontId="13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center" textRotation="90" wrapText="1"/>
    </xf>
    <xf numFmtId="2" fontId="12" fillId="2" borderId="1" xfId="0" applyNumberFormat="1" applyFont="1" applyFill="1" applyBorder="1" applyAlignment="1">
      <alignment horizontal="center" vertical="top"/>
    </xf>
    <xf numFmtId="0" fontId="15" fillId="0" borderId="0" xfId="0" applyFont="1"/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7" fillId="2" borderId="1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7FFC6"/>
      <color rgb="FFFFCCCC"/>
      <color rgb="FF85D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4"/>
  <sheetViews>
    <sheetView tabSelected="1" view="pageLayout" zoomScale="70" zoomScaleNormal="47" zoomScalePageLayoutView="70" workbookViewId="0">
      <selection activeCell="A5" sqref="A5:AC5"/>
    </sheetView>
  </sheetViews>
  <sheetFormatPr defaultRowHeight="14.4" x14ac:dyDescent="0.3"/>
  <cols>
    <col min="1" max="1" width="4.6640625" style="1" customWidth="1"/>
    <col min="2" max="2" width="35.5546875" style="1" customWidth="1"/>
    <col min="3" max="3" width="8.6640625" style="1" customWidth="1"/>
    <col min="4" max="4" width="14.88671875" style="1" customWidth="1"/>
    <col min="5" max="5" width="7.88671875" style="1" customWidth="1"/>
    <col min="6" max="6" width="8.33203125" style="1" customWidth="1"/>
    <col min="7" max="7" width="13.6640625" style="1" customWidth="1"/>
    <col min="8" max="8" width="7.6640625" style="1" customWidth="1"/>
    <col min="9" max="9" width="10.6640625" style="1" customWidth="1"/>
    <col min="10" max="10" width="9.109375" style="1" customWidth="1"/>
    <col min="11" max="11" width="10.5546875" style="1" customWidth="1"/>
    <col min="12" max="12" width="8.33203125" style="1" customWidth="1"/>
    <col min="13" max="13" width="10" style="1" customWidth="1"/>
    <col min="14" max="15" width="8.88671875" style="1" customWidth="1"/>
    <col min="16" max="16" width="14.109375" style="1" customWidth="1"/>
    <col min="17" max="17" width="6.6640625" style="1" customWidth="1"/>
    <col min="18" max="18" width="5.33203125" style="1" customWidth="1"/>
    <col min="19" max="19" width="9.109375" style="1" customWidth="1"/>
    <col min="20" max="20" width="15" style="1" customWidth="1"/>
    <col min="21" max="21" width="8.33203125" style="1" customWidth="1"/>
    <col min="22" max="22" width="13.109375" style="1" customWidth="1"/>
    <col min="23" max="23" width="8.109375" customWidth="1"/>
    <col min="24" max="24" width="13.5546875" customWidth="1"/>
    <col min="25" max="25" width="9.5546875" customWidth="1"/>
    <col min="27" max="28" width="8.44140625" customWidth="1"/>
    <col min="29" max="29" width="8.6640625" customWidth="1"/>
  </cols>
  <sheetData>
    <row r="1" spans="1:29" ht="27.6" x14ac:dyDescent="0.5">
      <c r="A1" s="24"/>
      <c r="B1" s="25"/>
      <c r="C1" s="26"/>
      <c r="D1" s="26"/>
      <c r="E1" s="26"/>
      <c r="F1" s="26"/>
      <c r="G1" s="26"/>
      <c r="H1" s="27"/>
      <c r="I1" s="26"/>
      <c r="J1" s="26"/>
      <c r="K1" s="26"/>
      <c r="L1" s="26"/>
      <c r="M1" s="26"/>
      <c r="N1" s="26"/>
      <c r="O1" s="28"/>
      <c r="P1" s="28"/>
      <c r="Q1" s="52"/>
      <c r="R1" s="52"/>
      <c r="S1" s="31"/>
      <c r="T1"/>
      <c r="U1"/>
      <c r="V1"/>
      <c r="X1" s="48" t="s">
        <v>83</v>
      </c>
      <c r="Y1" s="48"/>
      <c r="Z1" s="48"/>
      <c r="AA1" s="48"/>
      <c r="AB1" s="48"/>
      <c r="AC1" s="48"/>
    </row>
    <row r="2" spans="1:29" ht="13.2" customHeight="1" x14ac:dyDescent="0.55000000000000004">
      <c r="A2" s="24"/>
      <c r="B2" s="25"/>
      <c r="C2" s="26"/>
      <c r="D2" s="26"/>
      <c r="E2" s="26"/>
      <c r="F2" s="26"/>
      <c r="G2" s="26"/>
      <c r="H2" s="27"/>
      <c r="I2" s="26"/>
      <c r="J2" s="26"/>
      <c r="K2" s="26"/>
      <c r="L2" s="26"/>
      <c r="M2" s="26"/>
      <c r="N2" s="26"/>
      <c r="O2" s="26"/>
      <c r="P2" s="26"/>
      <c r="Q2" s="30"/>
      <c r="R2" s="31"/>
      <c r="S2" s="31"/>
      <c r="T2" s="31"/>
      <c r="U2" s="45"/>
      <c r="V2" s="45"/>
      <c r="W2" s="45"/>
      <c r="X2" s="45"/>
      <c r="Y2" s="45"/>
    </row>
    <row r="3" spans="1:29" ht="25.2" customHeight="1" x14ac:dyDescent="0.5">
      <c r="A3" s="32"/>
      <c r="B3" s="33"/>
      <c r="C3" s="34"/>
      <c r="D3" s="34"/>
      <c r="E3" s="34"/>
      <c r="F3" s="34"/>
      <c r="G3" s="34"/>
      <c r="H3" s="35"/>
      <c r="I3" s="34"/>
      <c r="J3" s="34"/>
      <c r="K3" s="34"/>
      <c r="L3" s="34"/>
      <c r="M3" s="34"/>
      <c r="N3" s="34"/>
      <c r="O3" s="26"/>
      <c r="P3" s="26"/>
      <c r="Q3" s="52"/>
      <c r="R3" s="52"/>
      <c r="S3" s="31"/>
      <c r="T3"/>
      <c r="U3"/>
      <c r="V3"/>
      <c r="X3" s="48" t="s">
        <v>13</v>
      </c>
      <c r="Y3" s="48"/>
      <c r="Z3" s="48"/>
      <c r="AA3" s="48"/>
      <c r="AB3" s="48"/>
      <c r="AC3" s="48"/>
    </row>
    <row r="4" spans="1:29" ht="14.1" customHeight="1" x14ac:dyDescent="0.45">
      <c r="A4" s="32"/>
      <c r="B4" s="33"/>
      <c r="C4" s="34"/>
      <c r="D4" s="34"/>
      <c r="E4" s="34"/>
      <c r="F4" s="34"/>
      <c r="G4" s="34"/>
      <c r="H4" s="35"/>
      <c r="I4" s="34"/>
      <c r="J4" s="34"/>
      <c r="K4" s="34"/>
      <c r="L4" s="34"/>
      <c r="M4" s="34"/>
      <c r="N4" s="34"/>
      <c r="O4" s="28"/>
      <c r="P4" s="28"/>
      <c r="Q4" s="28"/>
      <c r="R4" s="28"/>
      <c r="S4" s="28"/>
      <c r="T4" s="28"/>
      <c r="U4" s="28"/>
      <c r="V4" s="28"/>
      <c r="W4" s="29"/>
      <c r="X4" s="29"/>
      <c r="Y4" s="29"/>
    </row>
    <row r="5" spans="1:29" ht="24.6" customHeight="1" x14ac:dyDescent="0.3">
      <c r="A5" s="53" t="s">
        <v>41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ht="66" customHeight="1" x14ac:dyDescent="0.3">
      <c r="A6" s="54" t="s">
        <v>106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1:29" ht="91.5" customHeight="1" x14ac:dyDescent="0.3">
      <c r="A7" s="59" t="s">
        <v>0</v>
      </c>
      <c r="B7" s="59" t="s">
        <v>47</v>
      </c>
      <c r="C7" s="56" t="s">
        <v>68</v>
      </c>
      <c r="D7" s="73" t="s">
        <v>82</v>
      </c>
      <c r="E7" s="49" t="s">
        <v>76</v>
      </c>
      <c r="F7" s="50"/>
      <c r="G7" s="50"/>
      <c r="H7" s="50"/>
      <c r="I7" s="50"/>
      <c r="J7" s="50"/>
      <c r="K7" s="50"/>
      <c r="L7" s="50"/>
      <c r="M7" s="51"/>
      <c r="N7" s="49" t="s">
        <v>56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1"/>
    </row>
    <row r="8" spans="1:29" ht="49.2" customHeight="1" x14ac:dyDescent="0.3">
      <c r="A8" s="60"/>
      <c r="B8" s="60"/>
      <c r="C8" s="57"/>
      <c r="D8" s="57"/>
      <c r="E8" s="56" t="s">
        <v>43</v>
      </c>
      <c r="F8" s="64" t="s">
        <v>80</v>
      </c>
      <c r="G8" s="65"/>
      <c r="H8" s="65"/>
      <c r="I8" s="65"/>
      <c r="J8" s="65"/>
      <c r="K8" s="65"/>
      <c r="L8" s="65"/>
      <c r="M8" s="66"/>
      <c r="N8" s="64" t="s">
        <v>43</v>
      </c>
      <c r="O8" s="65"/>
      <c r="P8" s="66"/>
      <c r="Q8" s="83" t="s">
        <v>15</v>
      </c>
      <c r="R8" s="84"/>
      <c r="S8" s="84"/>
      <c r="T8" s="84"/>
      <c r="U8" s="84"/>
      <c r="V8" s="84"/>
      <c r="W8" s="84"/>
      <c r="X8" s="84"/>
      <c r="Y8" s="85"/>
      <c r="Z8" s="88" t="s">
        <v>70</v>
      </c>
      <c r="AA8" s="89"/>
      <c r="AB8" s="89"/>
      <c r="AC8" s="90"/>
    </row>
    <row r="9" spans="1:29" ht="33" customHeight="1" x14ac:dyDescent="0.3">
      <c r="A9" s="60"/>
      <c r="B9" s="60"/>
      <c r="C9" s="57"/>
      <c r="D9" s="57"/>
      <c r="E9" s="62"/>
      <c r="F9" s="64" t="s">
        <v>54</v>
      </c>
      <c r="G9" s="65"/>
      <c r="H9" s="65"/>
      <c r="I9" s="66"/>
      <c r="J9" s="74" t="s">
        <v>78</v>
      </c>
      <c r="K9" s="75"/>
      <c r="L9" s="56" t="s">
        <v>69</v>
      </c>
      <c r="M9" s="81" t="s">
        <v>81</v>
      </c>
      <c r="N9" s="67"/>
      <c r="O9" s="68"/>
      <c r="P9" s="69"/>
      <c r="Q9" s="74" t="s">
        <v>42</v>
      </c>
      <c r="R9" s="75"/>
      <c r="S9" s="78" t="s">
        <v>67</v>
      </c>
      <c r="T9" s="79"/>
      <c r="U9" s="79"/>
      <c r="V9" s="80"/>
      <c r="W9" s="74" t="s">
        <v>48</v>
      </c>
      <c r="X9" s="75"/>
      <c r="Y9" s="81" t="s">
        <v>81</v>
      </c>
      <c r="Z9" s="56" t="s">
        <v>71</v>
      </c>
      <c r="AA9" s="56" t="s">
        <v>72</v>
      </c>
      <c r="AB9" s="56" t="s">
        <v>73</v>
      </c>
      <c r="AC9" s="56" t="s">
        <v>75</v>
      </c>
    </row>
    <row r="10" spans="1:29" ht="127.2" customHeight="1" x14ac:dyDescent="0.3">
      <c r="A10" s="60"/>
      <c r="B10" s="60"/>
      <c r="C10" s="57"/>
      <c r="D10" s="57"/>
      <c r="E10" s="63"/>
      <c r="F10" s="70"/>
      <c r="G10" s="71"/>
      <c r="H10" s="71"/>
      <c r="I10" s="72"/>
      <c r="J10" s="76"/>
      <c r="K10" s="77"/>
      <c r="L10" s="63"/>
      <c r="M10" s="82"/>
      <c r="N10" s="70"/>
      <c r="O10" s="71"/>
      <c r="P10" s="72"/>
      <c r="Q10" s="76"/>
      <c r="R10" s="77"/>
      <c r="S10" s="86" t="s">
        <v>39</v>
      </c>
      <c r="T10" s="87"/>
      <c r="U10" s="86" t="s">
        <v>40</v>
      </c>
      <c r="V10" s="87"/>
      <c r="W10" s="76"/>
      <c r="X10" s="77"/>
      <c r="Y10" s="82"/>
      <c r="Z10" s="63"/>
      <c r="AA10" s="63"/>
      <c r="AB10" s="63"/>
      <c r="AC10" s="63"/>
    </row>
    <row r="11" spans="1:29" ht="151.5" customHeight="1" x14ac:dyDescent="0.3">
      <c r="A11" s="60"/>
      <c r="B11" s="60"/>
      <c r="C11" s="58"/>
      <c r="D11" s="58"/>
      <c r="E11" s="43" t="s">
        <v>44</v>
      </c>
      <c r="F11" s="43" t="s">
        <v>44</v>
      </c>
      <c r="G11" s="43" t="s">
        <v>55</v>
      </c>
      <c r="H11" s="43" t="s">
        <v>57</v>
      </c>
      <c r="I11" s="43" t="s">
        <v>58</v>
      </c>
      <c r="J11" s="43" t="s">
        <v>44</v>
      </c>
      <c r="K11" s="43" t="s">
        <v>79</v>
      </c>
      <c r="L11" s="43" t="s">
        <v>44</v>
      </c>
      <c r="M11" s="43" t="s">
        <v>45</v>
      </c>
      <c r="N11" s="43" t="s">
        <v>44</v>
      </c>
      <c r="O11" s="43" t="s">
        <v>46</v>
      </c>
      <c r="P11" s="43" t="s">
        <v>45</v>
      </c>
      <c r="Q11" s="43" t="s">
        <v>46</v>
      </c>
      <c r="R11" s="43" t="s">
        <v>45</v>
      </c>
      <c r="S11" s="43" t="s">
        <v>46</v>
      </c>
      <c r="T11" s="43" t="s">
        <v>45</v>
      </c>
      <c r="U11" s="43" t="s">
        <v>46</v>
      </c>
      <c r="V11" s="43" t="s">
        <v>45</v>
      </c>
      <c r="W11" s="43" t="s">
        <v>46</v>
      </c>
      <c r="X11" s="43" t="s">
        <v>45</v>
      </c>
      <c r="Y11" s="43" t="s">
        <v>45</v>
      </c>
      <c r="Z11" s="43" t="s">
        <v>74</v>
      </c>
      <c r="AA11" s="43" t="s">
        <v>74</v>
      </c>
      <c r="AB11" s="43" t="s">
        <v>74</v>
      </c>
      <c r="AC11" s="43" t="s">
        <v>74</v>
      </c>
    </row>
    <row r="12" spans="1:29" ht="15" customHeight="1" x14ac:dyDescent="0.3">
      <c r="A12" s="61"/>
      <c r="B12" s="61"/>
      <c r="C12" s="36" t="s">
        <v>1</v>
      </c>
      <c r="D12" s="36" t="s">
        <v>2</v>
      </c>
      <c r="E12" s="36" t="s">
        <v>1</v>
      </c>
      <c r="F12" s="36" t="s">
        <v>1</v>
      </c>
      <c r="G12" s="36" t="s">
        <v>2</v>
      </c>
      <c r="H12" s="36" t="s">
        <v>2</v>
      </c>
      <c r="I12" s="36" t="s">
        <v>2</v>
      </c>
      <c r="J12" s="36" t="s">
        <v>1</v>
      </c>
      <c r="K12" s="36" t="s">
        <v>2</v>
      </c>
      <c r="L12" s="36" t="s">
        <v>1</v>
      </c>
      <c r="M12" s="36" t="s">
        <v>2</v>
      </c>
      <c r="N12" s="36" t="s">
        <v>1</v>
      </c>
      <c r="O12" s="36" t="s">
        <v>1</v>
      </c>
      <c r="P12" s="36" t="s">
        <v>2</v>
      </c>
      <c r="Q12" s="36" t="s">
        <v>1</v>
      </c>
      <c r="R12" s="36" t="s">
        <v>2</v>
      </c>
      <c r="S12" s="36" t="s">
        <v>1</v>
      </c>
      <c r="T12" s="36" t="s">
        <v>2</v>
      </c>
      <c r="U12" s="36" t="s">
        <v>1</v>
      </c>
      <c r="V12" s="36" t="s">
        <v>2</v>
      </c>
      <c r="W12" s="36" t="s">
        <v>1</v>
      </c>
      <c r="X12" s="36" t="s">
        <v>2</v>
      </c>
      <c r="Y12" s="36" t="s">
        <v>2</v>
      </c>
      <c r="Z12" s="36" t="s">
        <v>1</v>
      </c>
      <c r="AA12" s="36" t="s">
        <v>1</v>
      </c>
      <c r="AB12" s="36" t="s">
        <v>1</v>
      </c>
      <c r="AC12" s="36" t="s">
        <v>1</v>
      </c>
    </row>
    <row r="13" spans="1:29" s="1" customFormat="1" x14ac:dyDescent="0.3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8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  <c r="R13" s="37">
        <v>18</v>
      </c>
      <c r="S13" s="37">
        <v>19</v>
      </c>
      <c r="T13" s="37">
        <v>20</v>
      </c>
      <c r="U13" s="37">
        <v>21</v>
      </c>
      <c r="V13" s="37">
        <v>22</v>
      </c>
      <c r="W13" s="37">
        <v>23</v>
      </c>
      <c r="X13" s="37">
        <v>24</v>
      </c>
      <c r="Y13" s="37">
        <v>25</v>
      </c>
      <c r="Z13" s="37">
        <v>26</v>
      </c>
      <c r="AA13" s="37">
        <v>27</v>
      </c>
      <c r="AB13" s="37">
        <v>28</v>
      </c>
      <c r="AC13" s="37">
        <v>29</v>
      </c>
    </row>
    <row r="14" spans="1:29" s="1" customFormat="1" ht="82.2" customHeight="1" x14ac:dyDescent="0.3">
      <c r="A14" s="91" t="s">
        <v>84</v>
      </c>
      <c r="B14" s="91"/>
      <c r="C14" s="39">
        <f>SUM(C15,C21,C30,C39)</f>
        <v>42172.78</v>
      </c>
      <c r="D14" s="39">
        <v>2706679757.2199998</v>
      </c>
      <c r="E14" s="39">
        <v>10792.52</v>
      </c>
      <c r="F14" s="39">
        <v>8328.16</v>
      </c>
      <c r="G14" s="39">
        <v>386605245.13</v>
      </c>
      <c r="H14" s="39">
        <f t="shared" ref="H14:AB14" si="0">SUM(H15,H21,H30,H39)</f>
        <v>0</v>
      </c>
      <c r="I14" s="39">
        <f t="shared" si="0"/>
        <v>0</v>
      </c>
      <c r="J14" s="39">
        <v>1717.72</v>
      </c>
      <c r="K14" s="39">
        <f t="shared" si="0"/>
        <v>0</v>
      </c>
      <c r="L14" s="39">
        <v>746.64</v>
      </c>
      <c r="M14" s="39">
        <f t="shared" si="0"/>
        <v>0</v>
      </c>
      <c r="N14" s="39">
        <v>31380.26</v>
      </c>
      <c r="O14" s="39">
        <v>39255.32</v>
      </c>
      <c r="P14" s="39">
        <v>2320074512.0900002</v>
      </c>
      <c r="Q14" s="39">
        <f t="shared" si="0"/>
        <v>0</v>
      </c>
      <c r="R14" s="39">
        <f t="shared" si="0"/>
        <v>0</v>
      </c>
      <c r="S14" s="39">
        <v>28257.34</v>
      </c>
      <c r="T14" s="39">
        <v>1871371913.95</v>
      </c>
      <c r="U14" s="39">
        <f t="shared" si="0"/>
        <v>4872.41</v>
      </c>
      <c r="V14" s="39">
        <f t="shared" si="0"/>
        <v>194540811.64000002</v>
      </c>
      <c r="W14" s="39">
        <v>6125.57</v>
      </c>
      <c r="X14" s="39">
        <v>254161786.5</v>
      </c>
      <c r="Y14" s="39">
        <f t="shared" si="0"/>
        <v>0</v>
      </c>
      <c r="Z14" s="39">
        <v>15910.47</v>
      </c>
      <c r="AA14" s="39">
        <f t="shared" si="0"/>
        <v>0</v>
      </c>
      <c r="AB14" s="39">
        <f t="shared" si="0"/>
        <v>0</v>
      </c>
      <c r="AC14" s="39">
        <v>23344.85</v>
      </c>
    </row>
    <row r="15" spans="1:29" s="1" customFormat="1" ht="15" customHeight="1" x14ac:dyDescent="0.3">
      <c r="A15" s="40" t="s">
        <v>16</v>
      </c>
      <c r="B15" s="46" t="s">
        <v>85</v>
      </c>
      <c r="C15" s="39">
        <f t="shared" ref="C15:V15" si="1">SUM(C16:C20)</f>
        <v>4699.3500000000004</v>
      </c>
      <c r="D15" s="39">
        <f t="shared" si="1"/>
        <v>184347313.75</v>
      </c>
      <c r="E15" s="39">
        <f t="shared" si="1"/>
        <v>1270.08</v>
      </c>
      <c r="F15" s="39">
        <f t="shared" si="1"/>
        <v>1249.18</v>
      </c>
      <c r="G15" s="42">
        <f t="shared" si="1"/>
        <v>39533124.329999998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20.9</v>
      </c>
      <c r="M15" s="39">
        <f t="shared" si="1"/>
        <v>0</v>
      </c>
      <c r="N15" s="39">
        <f t="shared" si="1"/>
        <v>3429.27</v>
      </c>
      <c r="O15" s="39">
        <f t="shared" si="1"/>
        <v>4259.79</v>
      </c>
      <c r="P15" s="42">
        <f t="shared" si="1"/>
        <v>144814189.42000002</v>
      </c>
      <c r="Q15" s="39">
        <f t="shared" si="1"/>
        <v>0</v>
      </c>
      <c r="R15" s="39">
        <f t="shared" si="1"/>
        <v>0</v>
      </c>
      <c r="S15" s="39">
        <f t="shared" si="1"/>
        <v>2070.94</v>
      </c>
      <c r="T15" s="39">
        <f t="shared" si="1"/>
        <v>72317854.120000005</v>
      </c>
      <c r="U15" s="39">
        <f t="shared" si="1"/>
        <v>1873.78</v>
      </c>
      <c r="V15" s="39">
        <f t="shared" si="1"/>
        <v>62194176.440000005</v>
      </c>
      <c r="W15" s="39">
        <f t="shared" ref="W15:AC15" si="2">SUM(W16:W20)</f>
        <v>315.07</v>
      </c>
      <c r="X15" s="42">
        <f t="shared" si="2"/>
        <v>10302158.859999999</v>
      </c>
      <c r="Y15" s="42">
        <f t="shared" si="2"/>
        <v>0</v>
      </c>
      <c r="Z15" s="42">
        <f t="shared" si="2"/>
        <v>1914.6299999999999</v>
      </c>
      <c r="AA15" s="42">
        <f t="shared" si="2"/>
        <v>0</v>
      </c>
      <c r="AB15" s="42">
        <f t="shared" si="2"/>
        <v>0</v>
      </c>
      <c r="AC15" s="42">
        <f t="shared" si="2"/>
        <v>2345.16</v>
      </c>
    </row>
    <row r="16" spans="1:29" s="1" customFormat="1" ht="30" customHeight="1" x14ac:dyDescent="0.3">
      <c r="A16" s="40" t="s">
        <v>20</v>
      </c>
      <c r="B16" s="47" t="s">
        <v>86</v>
      </c>
      <c r="C16" s="39">
        <v>1572.13</v>
      </c>
      <c r="D16" s="39">
        <v>61028855.119999997</v>
      </c>
      <c r="E16" s="39">
        <v>489.03</v>
      </c>
      <c r="F16" s="39">
        <v>489.03</v>
      </c>
      <c r="G16" s="42">
        <v>15902999.279999999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1083.0999999999999</v>
      </c>
      <c r="O16" s="39">
        <v>1380.08</v>
      </c>
      <c r="P16" s="44">
        <v>45125855.840000004</v>
      </c>
      <c r="Q16" s="42">
        <v>0</v>
      </c>
      <c r="R16" s="42">
        <v>0</v>
      </c>
      <c r="S16" s="42">
        <v>0</v>
      </c>
      <c r="T16" s="42">
        <v>0</v>
      </c>
      <c r="U16" s="39">
        <v>1380.08</v>
      </c>
      <c r="V16" s="44">
        <v>45125855.840000004</v>
      </c>
      <c r="W16" s="39">
        <v>0</v>
      </c>
      <c r="X16" s="39">
        <v>0</v>
      </c>
      <c r="Y16" s="39">
        <v>0</v>
      </c>
      <c r="Z16" s="42">
        <v>763.68</v>
      </c>
      <c r="AA16" s="42">
        <v>0</v>
      </c>
      <c r="AB16" s="42">
        <v>0</v>
      </c>
      <c r="AC16" s="42">
        <v>616.4</v>
      </c>
    </row>
    <row r="17" spans="1:29" s="1" customFormat="1" ht="30" customHeight="1" x14ac:dyDescent="0.3">
      <c r="A17" s="40" t="s">
        <v>21</v>
      </c>
      <c r="B17" s="47" t="s">
        <v>87</v>
      </c>
      <c r="C17" s="39">
        <v>18</v>
      </c>
      <c r="D17" s="39">
        <v>915544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18</v>
      </c>
      <c r="O17" s="39">
        <v>28</v>
      </c>
      <c r="P17" s="39">
        <v>915544</v>
      </c>
      <c r="Q17" s="42">
        <v>0</v>
      </c>
      <c r="R17" s="42">
        <v>0</v>
      </c>
      <c r="S17" s="39">
        <v>28</v>
      </c>
      <c r="T17" s="39">
        <v>915544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28</v>
      </c>
    </row>
    <row r="18" spans="1:29" s="1" customFormat="1" ht="28.2" customHeight="1" x14ac:dyDescent="0.3">
      <c r="A18" s="40" t="s">
        <v>22</v>
      </c>
      <c r="B18" s="47" t="s">
        <v>88</v>
      </c>
      <c r="C18" s="39">
        <v>545.83000000000004</v>
      </c>
      <c r="D18" s="39">
        <v>18087977.079999998</v>
      </c>
      <c r="E18" s="39">
        <v>118.92</v>
      </c>
      <c r="F18" s="39">
        <v>98.02</v>
      </c>
      <c r="G18" s="42">
        <v>1675542.96</v>
      </c>
      <c r="H18" s="42">
        <v>0</v>
      </c>
      <c r="I18" s="42">
        <v>0</v>
      </c>
      <c r="J18" s="42">
        <v>0</v>
      </c>
      <c r="K18" s="42">
        <v>0</v>
      </c>
      <c r="L18" s="42">
        <v>20.9</v>
      </c>
      <c r="M18" s="42">
        <v>0</v>
      </c>
      <c r="N18" s="39">
        <v>426.91</v>
      </c>
      <c r="O18" s="39">
        <v>501.94</v>
      </c>
      <c r="P18" s="44">
        <v>16412434.119999999</v>
      </c>
      <c r="Q18" s="42">
        <v>0</v>
      </c>
      <c r="R18" s="42">
        <v>0</v>
      </c>
      <c r="S18" s="42">
        <v>501.94</v>
      </c>
      <c r="T18" s="44">
        <v>16412434.119999999</v>
      </c>
      <c r="U18" s="42">
        <v>0</v>
      </c>
      <c r="V18" s="42">
        <v>0</v>
      </c>
      <c r="W18" s="39">
        <v>0</v>
      </c>
      <c r="X18" s="39">
        <v>0</v>
      </c>
      <c r="Y18" s="39">
        <v>0</v>
      </c>
      <c r="Z18" s="42">
        <v>227.98</v>
      </c>
      <c r="AA18" s="42">
        <v>0</v>
      </c>
      <c r="AB18" s="42">
        <v>0</v>
      </c>
      <c r="AC18" s="42">
        <v>273.95999999999998</v>
      </c>
    </row>
    <row r="19" spans="1:29" s="1" customFormat="1" ht="28.2" customHeight="1" x14ac:dyDescent="0.3">
      <c r="A19" s="40" t="s">
        <v>23</v>
      </c>
      <c r="B19" s="47" t="s">
        <v>89</v>
      </c>
      <c r="C19" s="39">
        <v>1119.0999999999999</v>
      </c>
      <c r="D19" s="39">
        <v>42254336.549999997</v>
      </c>
      <c r="E19" s="39">
        <v>569.46</v>
      </c>
      <c r="F19" s="39">
        <v>569.46</v>
      </c>
      <c r="G19" s="42">
        <v>18621203.09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39">
        <v>549.64</v>
      </c>
      <c r="O19" s="39">
        <v>722.77</v>
      </c>
      <c r="P19" s="44">
        <v>23633133.460000001</v>
      </c>
      <c r="Q19" s="42">
        <v>0</v>
      </c>
      <c r="R19" s="42">
        <v>0</v>
      </c>
      <c r="S19" s="42">
        <v>0</v>
      </c>
      <c r="T19" s="42">
        <v>0</v>
      </c>
      <c r="U19" s="42">
        <v>407.7</v>
      </c>
      <c r="V19" s="42">
        <v>13330974.6</v>
      </c>
      <c r="W19" s="39">
        <v>315.07</v>
      </c>
      <c r="X19" s="42">
        <v>10302158.859999999</v>
      </c>
      <c r="Y19" s="42">
        <v>0</v>
      </c>
      <c r="Z19" s="42">
        <v>590.16999999999996</v>
      </c>
      <c r="AA19" s="42">
        <v>0</v>
      </c>
      <c r="AB19" s="42">
        <v>0</v>
      </c>
      <c r="AC19" s="42">
        <v>132.6</v>
      </c>
    </row>
    <row r="20" spans="1:29" s="1" customFormat="1" ht="28.2" customHeight="1" x14ac:dyDescent="0.3">
      <c r="A20" s="40" t="s">
        <v>59</v>
      </c>
      <c r="B20" s="47" t="s">
        <v>90</v>
      </c>
      <c r="C20" s="39">
        <v>1444.29</v>
      </c>
      <c r="D20" s="39">
        <v>62060601</v>
      </c>
      <c r="E20" s="39">
        <v>92.67</v>
      </c>
      <c r="F20" s="39">
        <v>92.67</v>
      </c>
      <c r="G20" s="42">
        <v>3333379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39">
        <v>1351.62</v>
      </c>
      <c r="O20" s="39">
        <v>1627</v>
      </c>
      <c r="P20" s="44">
        <v>58727222</v>
      </c>
      <c r="Q20" s="42">
        <v>0</v>
      </c>
      <c r="R20" s="42">
        <v>0</v>
      </c>
      <c r="S20" s="42">
        <v>1541</v>
      </c>
      <c r="T20" s="42">
        <v>54989876</v>
      </c>
      <c r="U20" s="42">
        <v>86</v>
      </c>
      <c r="V20" s="42">
        <v>3737346</v>
      </c>
      <c r="W20" s="39">
        <v>0</v>
      </c>
      <c r="X20" s="39">
        <v>0</v>
      </c>
      <c r="Y20" s="39">
        <v>0</v>
      </c>
      <c r="Z20" s="42">
        <v>332.8</v>
      </c>
      <c r="AA20" s="42">
        <v>0</v>
      </c>
      <c r="AB20" s="42">
        <v>0</v>
      </c>
      <c r="AC20" s="42">
        <v>1294.2</v>
      </c>
    </row>
    <row r="21" spans="1:29" s="2" customFormat="1" ht="15" customHeight="1" x14ac:dyDescent="0.3">
      <c r="A21" s="40" t="s">
        <v>17</v>
      </c>
      <c r="B21" s="46" t="s">
        <v>91</v>
      </c>
      <c r="C21" s="42">
        <f t="shared" ref="C21:AC21" si="3">SUM(C22:C29)</f>
        <v>8419.44</v>
      </c>
      <c r="D21" s="42">
        <f t="shared" si="3"/>
        <v>342310594.75999999</v>
      </c>
      <c r="E21" s="42">
        <f t="shared" si="3"/>
        <v>2221.15</v>
      </c>
      <c r="F21" s="42">
        <f t="shared" si="3"/>
        <v>1619.7</v>
      </c>
      <c r="G21" s="42">
        <f t="shared" si="3"/>
        <v>58719625.07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>SUM(L22:L29)</f>
        <v>601.45000000000005</v>
      </c>
      <c r="M21" s="42">
        <f>SUM(M22:M29)</f>
        <v>0</v>
      </c>
      <c r="N21" s="42">
        <f t="shared" si="3"/>
        <v>6198.29</v>
      </c>
      <c r="O21" s="42">
        <f t="shared" si="3"/>
        <v>6977.86</v>
      </c>
      <c r="P21" s="42">
        <f t="shared" si="3"/>
        <v>283590968.69</v>
      </c>
      <c r="Q21" s="42">
        <f t="shared" si="3"/>
        <v>0</v>
      </c>
      <c r="R21" s="42">
        <f t="shared" si="3"/>
        <v>0</v>
      </c>
      <c r="S21" s="42">
        <f>SUM(S22:S29)</f>
        <v>5190.0599999999995</v>
      </c>
      <c r="T21" s="42">
        <f t="shared" si="3"/>
        <v>216569315.49000001</v>
      </c>
      <c r="U21" s="42">
        <f t="shared" si="3"/>
        <v>1723.9</v>
      </c>
      <c r="V21" s="42">
        <f t="shared" si="3"/>
        <v>65967303.200000003</v>
      </c>
      <c r="W21" s="42">
        <f t="shared" si="3"/>
        <v>63.9</v>
      </c>
      <c r="X21" s="42">
        <f t="shared" si="3"/>
        <v>1054350</v>
      </c>
      <c r="Y21" s="42">
        <f t="shared" si="3"/>
        <v>0</v>
      </c>
      <c r="Z21" s="42">
        <f t="shared" si="3"/>
        <v>2095.63</v>
      </c>
      <c r="AA21" s="42">
        <f t="shared" si="3"/>
        <v>0</v>
      </c>
      <c r="AB21" s="42">
        <f t="shared" si="3"/>
        <v>0</v>
      </c>
      <c r="AC21" s="42">
        <f t="shared" si="3"/>
        <v>4882.2300000000005</v>
      </c>
    </row>
    <row r="22" spans="1:29" s="2" customFormat="1" ht="28.2" customHeight="1" x14ac:dyDescent="0.3">
      <c r="A22" s="40" t="s">
        <v>24</v>
      </c>
      <c r="B22" s="47" t="s">
        <v>92</v>
      </c>
      <c r="C22" s="42">
        <v>479.53</v>
      </c>
      <c r="D22" s="42">
        <v>19915303.199999999</v>
      </c>
      <c r="E22" s="42">
        <v>0</v>
      </c>
      <c r="F22" s="42">
        <v>0</v>
      </c>
      <c r="G22" s="42">
        <v>0</v>
      </c>
      <c r="H22" s="42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42">
        <v>479.53</v>
      </c>
      <c r="O22" s="42">
        <v>560.29999999999995</v>
      </c>
      <c r="P22" s="42">
        <v>19915303.199999999</v>
      </c>
      <c r="Q22" s="42">
        <v>0</v>
      </c>
      <c r="R22" s="42">
        <v>0</v>
      </c>
      <c r="S22" s="42">
        <v>0</v>
      </c>
      <c r="T22" s="42">
        <v>0</v>
      </c>
      <c r="U22" s="42">
        <v>560.29999999999995</v>
      </c>
      <c r="V22" s="42">
        <v>19915303.199999999</v>
      </c>
      <c r="W22" s="39">
        <v>0</v>
      </c>
      <c r="X22" s="39">
        <v>0</v>
      </c>
      <c r="Y22" s="39">
        <v>0</v>
      </c>
      <c r="Z22" s="42">
        <v>454.2</v>
      </c>
      <c r="AA22" s="42">
        <v>0</v>
      </c>
      <c r="AB22" s="42">
        <v>0</v>
      </c>
      <c r="AC22" s="42">
        <v>106.1</v>
      </c>
    </row>
    <row r="23" spans="1:29" s="2" customFormat="1" ht="28.2" customHeight="1" x14ac:dyDescent="0.3">
      <c r="A23" s="40" t="s">
        <v>25</v>
      </c>
      <c r="B23" s="47" t="s">
        <v>93</v>
      </c>
      <c r="C23" s="42">
        <v>456.48</v>
      </c>
      <c r="D23" s="42">
        <v>18854958.18</v>
      </c>
      <c r="E23" s="42">
        <v>130.41</v>
      </c>
      <c r="F23" s="42">
        <v>130.41</v>
      </c>
      <c r="G23" s="42">
        <v>4264146.18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326.07</v>
      </c>
      <c r="O23" s="42">
        <v>410.5</v>
      </c>
      <c r="P23" s="42">
        <v>14590812</v>
      </c>
      <c r="Q23" s="42">
        <v>0</v>
      </c>
      <c r="R23" s="42">
        <v>0</v>
      </c>
      <c r="S23" s="42">
        <v>410.5</v>
      </c>
      <c r="T23" s="42">
        <v>14590812</v>
      </c>
      <c r="U23" s="42">
        <v>0</v>
      </c>
      <c r="V23" s="42">
        <v>0</v>
      </c>
      <c r="W23" s="39">
        <v>0</v>
      </c>
      <c r="X23" s="39">
        <v>0</v>
      </c>
      <c r="Y23" s="39">
        <v>0</v>
      </c>
      <c r="Z23" s="42">
        <v>346.5</v>
      </c>
      <c r="AA23" s="42">
        <v>0</v>
      </c>
      <c r="AB23" s="42">
        <v>0</v>
      </c>
      <c r="AC23" s="42">
        <v>64</v>
      </c>
    </row>
    <row r="24" spans="1:29" s="2" customFormat="1" ht="28.2" customHeight="1" x14ac:dyDescent="0.3">
      <c r="A24" s="40" t="s">
        <v>26</v>
      </c>
      <c r="B24" s="47" t="s">
        <v>94</v>
      </c>
      <c r="C24" s="42">
        <v>393.7</v>
      </c>
      <c r="D24" s="42">
        <v>11700641.890000001</v>
      </c>
      <c r="E24" s="42">
        <v>344.6</v>
      </c>
      <c r="F24" s="42">
        <v>344.6</v>
      </c>
      <c r="G24" s="42">
        <v>10646291.890000001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49.1</v>
      </c>
      <c r="O24" s="42">
        <v>63.9</v>
      </c>
      <c r="P24" s="42">
        <v>1054350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63.9</v>
      </c>
      <c r="X24" s="42">
        <v>1054350</v>
      </c>
      <c r="Y24" s="42">
        <v>0</v>
      </c>
      <c r="Z24" s="42">
        <v>63.9</v>
      </c>
      <c r="AA24" s="42">
        <v>0</v>
      </c>
      <c r="AB24" s="42">
        <v>0</v>
      </c>
      <c r="AC24" s="42">
        <v>0</v>
      </c>
    </row>
    <row r="25" spans="1:29" s="2" customFormat="1" ht="28.2" customHeight="1" x14ac:dyDescent="0.3">
      <c r="A25" s="40" t="s">
        <v>27</v>
      </c>
      <c r="B25" s="47" t="s">
        <v>87</v>
      </c>
      <c r="C25" s="42">
        <v>865.3</v>
      </c>
      <c r="D25" s="42">
        <v>31880800</v>
      </c>
      <c r="E25" s="42">
        <v>260.74</v>
      </c>
      <c r="F25" s="42">
        <v>260.74</v>
      </c>
      <c r="G25" s="42">
        <v>4528800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604.55999999999995</v>
      </c>
      <c r="O25" s="42">
        <v>683.8</v>
      </c>
      <c r="P25" s="42">
        <v>27352000</v>
      </c>
      <c r="Q25" s="42">
        <v>0</v>
      </c>
      <c r="R25" s="42">
        <v>0</v>
      </c>
      <c r="S25" s="42">
        <v>586.6</v>
      </c>
      <c r="T25" s="42">
        <v>23464000</v>
      </c>
      <c r="U25" s="42">
        <v>97.2</v>
      </c>
      <c r="V25" s="42">
        <v>3888000</v>
      </c>
      <c r="W25" s="39">
        <v>0</v>
      </c>
      <c r="X25" s="39">
        <v>0</v>
      </c>
      <c r="Y25" s="39">
        <v>0</v>
      </c>
      <c r="Z25" s="42">
        <v>0</v>
      </c>
      <c r="AA25" s="42">
        <v>0</v>
      </c>
      <c r="AB25" s="42">
        <v>0</v>
      </c>
      <c r="AC25" s="42">
        <v>683.8</v>
      </c>
    </row>
    <row r="26" spans="1:29" s="2" customFormat="1" ht="28.2" customHeight="1" x14ac:dyDescent="0.3">
      <c r="A26" s="40" t="s">
        <v>28</v>
      </c>
      <c r="B26" s="47" t="s">
        <v>88</v>
      </c>
      <c r="C26" s="42">
        <v>201.7</v>
      </c>
      <c r="D26" s="42">
        <v>9624000</v>
      </c>
      <c r="E26" s="42">
        <v>0</v>
      </c>
      <c r="F26" s="42">
        <v>0</v>
      </c>
      <c r="G26" s="42">
        <v>0</v>
      </c>
      <c r="H26" s="42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42">
        <v>201.7</v>
      </c>
      <c r="O26" s="42">
        <v>240.6</v>
      </c>
      <c r="P26" s="42">
        <v>9624000</v>
      </c>
      <c r="Q26" s="42">
        <v>0</v>
      </c>
      <c r="R26" s="42">
        <v>0</v>
      </c>
      <c r="S26" s="42">
        <v>0</v>
      </c>
      <c r="T26" s="42">
        <v>0</v>
      </c>
      <c r="U26" s="42">
        <v>240.6</v>
      </c>
      <c r="V26" s="42">
        <v>9624000</v>
      </c>
      <c r="W26" s="39">
        <v>0</v>
      </c>
      <c r="X26" s="39">
        <v>0</v>
      </c>
      <c r="Y26" s="39">
        <v>0</v>
      </c>
      <c r="Z26" s="42">
        <v>154.6</v>
      </c>
      <c r="AA26" s="42">
        <v>0</v>
      </c>
      <c r="AB26" s="42">
        <v>0</v>
      </c>
      <c r="AC26" s="42">
        <v>86</v>
      </c>
    </row>
    <row r="27" spans="1:29" s="2" customFormat="1" ht="28.2" customHeight="1" x14ac:dyDescent="0.3">
      <c r="A27" s="40" t="s">
        <v>49</v>
      </c>
      <c r="B27" s="47" t="s">
        <v>95</v>
      </c>
      <c r="C27" s="42">
        <v>1240.8800000000001</v>
      </c>
      <c r="D27" s="42">
        <v>47939914</v>
      </c>
      <c r="E27" s="42">
        <v>264.20999999999998</v>
      </c>
      <c r="F27" s="41">
        <v>52.6</v>
      </c>
      <c r="G27" s="42">
        <v>1719914</v>
      </c>
      <c r="H27" s="42">
        <v>0</v>
      </c>
      <c r="I27" s="42">
        <v>0</v>
      </c>
      <c r="J27" s="39">
        <v>0</v>
      </c>
      <c r="K27" s="39">
        <v>0</v>
      </c>
      <c r="L27" s="42">
        <v>211.61</v>
      </c>
      <c r="M27" s="42">
        <v>0</v>
      </c>
      <c r="N27" s="42">
        <v>976.67</v>
      </c>
      <c r="O27" s="42">
        <v>1167.8</v>
      </c>
      <c r="P27" s="42">
        <v>46220000</v>
      </c>
      <c r="Q27" s="42">
        <v>0</v>
      </c>
      <c r="R27" s="42">
        <v>0</v>
      </c>
      <c r="S27" s="42">
        <v>342</v>
      </c>
      <c r="T27" s="42">
        <v>13680000</v>
      </c>
      <c r="U27" s="42">
        <v>825.8</v>
      </c>
      <c r="V27" s="42">
        <v>32540000</v>
      </c>
      <c r="W27" s="39">
        <v>0</v>
      </c>
      <c r="X27" s="39">
        <v>0</v>
      </c>
      <c r="Y27" s="39">
        <v>0</v>
      </c>
      <c r="Z27" s="42">
        <v>626.29999999999995</v>
      </c>
      <c r="AA27" s="42">
        <v>0</v>
      </c>
      <c r="AB27" s="42">
        <v>0</v>
      </c>
      <c r="AC27" s="42">
        <v>541.5</v>
      </c>
    </row>
    <row r="28" spans="1:29" s="2" customFormat="1" ht="28.2" customHeight="1" x14ac:dyDescent="0.3">
      <c r="A28" s="40" t="s">
        <v>50</v>
      </c>
      <c r="B28" s="47" t="s">
        <v>96</v>
      </c>
      <c r="C28" s="42">
        <v>2067.7399999999998</v>
      </c>
      <c r="D28" s="42">
        <v>92026350</v>
      </c>
      <c r="E28" s="42">
        <v>75</v>
      </c>
      <c r="F28" s="41">
        <v>75</v>
      </c>
      <c r="G28" s="42">
        <v>2452350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1992.74</v>
      </c>
      <c r="O28" s="42">
        <v>2239.35</v>
      </c>
      <c r="P28" s="42">
        <v>89574000</v>
      </c>
      <c r="Q28" s="42">
        <v>0</v>
      </c>
      <c r="R28" s="42">
        <v>0</v>
      </c>
      <c r="S28" s="42">
        <v>2239.35</v>
      </c>
      <c r="T28" s="42">
        <v>89574000</v>
      </c>
      <c r="U28" s="42">
        <v>0</v>
      </c>
      <c r="V28" s="42">
        <v>0</v>
      </c>
      <c r="W28" s="39">
        <v>0</v>
      </c>
      <c r="X28" s="39">
        <v>0</v>
      </c>
      <c r="Y28" s="39">
        <v>0</v>
      </c>
      <c r="Z28" s="42">
        <v>113.07</v>
      </c>
      <c r="AA28" s="42">
        <v>0</v>
      </c>
      <c r="AB28" s="42">
        <v>0</v>
      </c>
      <c r="AC28" s="42">
        <v>2126.2800000000002</v>
      </c>
    </row>
    <row r="29" spans="1:29" s="2" customFormat="1" ht="28.2" customHeight="1" x14ac:dyDescent="0.3">
      <c r="A29" s="40" t="s">
        <v>51</v>
      </c>
      <c r="B29" s="47" t="s">
        <v>97</v>
      </c>
      <c r="C29" s="42">
        <v>2714.11</v>
      </c>
      <c r="D29" s="42">
        <v>110368627.48999999</v>
      </c>
      <c r="E29" s="42">
        <v>1146.19</v>
      </c>
      <c r="F29" s="42">
        <v>756.35</v>
      </c>
      <c r="G29" s="42">
        <v>35108123</v>
      </c>
      <c r="H29" s="42">
        <v>0</v>
      </c>
      <c r="I29" s="42">
        <v>0</v>
      </c>
      <c r="J29" s="42">
        <v>0</v>
      </c>
      <c r="K29" s="42">
        <v>0</v>
      </c>
      <c r="L29" s="42">
        <v>389.84</v>
      </c>
      <c r="M29" s="42">
        <v>0</v>
      </c>
      <c r="N29" s="42">
        <v>1567.92</v>
      </c>
      <c r="O29" s="42">
        <v>1611.61</v>
      </c>
      <c r="P29" s="42">
        <v>75260503.489999995</v>
      </c>
      <c r="Q29" s="42">
        <v>0</v>
      </c>
      <c r="R29" s="42">
        <v>0</v>
      </c>
      <c r="S29" s="42">
        <v>1611.61</v>
      </c>
      <c r="T29" s="42">
        <v>75260503.489999995</v>
      </c>
      <c r="U29" s="42">
        <v>0</v>
      </c>
      <c r="V29" s="42">
        <v>0</v>
      </c>
      <c r="W29" s="39">
        <v>0</v>
      </c>
      <c r="X29" s="39">
        <v>0</v>
      </c>
      <c r="Y29" s="39">
        <v>0</v>
      </c>
      <c r="Z29" s="42">
        <v>337.06</v>
      </c>
      <c r="AA29" s="42">
        <v>0</v>
      </c>
      <c r="AB29" s="42">
        <v>0</v>
      </c>
      <c r="AC29" s="42">
        <v>1274.55</v>
      </c>
    </row>
    <row r="30" spans="1:29" s="2" customFormat="1" ht="15" customHeight="1" x14ac:dyDescent="0.3">
      <c r="A30" s="40" t="s">
        <v>18</v>
      </c>
      <c r="B30" s="46" t="s">
        <v>98</v>
      </c>
      <c r="C30" s="42">
        <f>SUM(C31:C38)</f>
        <v>8463.59</v>
      </c>
      <c r="D30" s="42">
        <f>SUM(D31:D38)</f>
        <v>428032338.93000001</v>
      </c>
      <c r="E30" s="42">
        <f t="shared" ref="E30:V30" si="4">SUM(E31:E38)</f>
        <v>1647.7200000000003</v>
      </c>
      <c r="F30" s="42">
        <f t="shared" si="4"/>
        <v>1571.67</v>
      </c>
      <c r="G30" s="42">
        <f t="shared" si="4"/>
        <v>51061581.730000004</v>
      </c>
      <c r="H30" s="42">
        <f t="shared" si="4"/>
        <v>0</v>
      </c>
      <c r="I30" s="42">
        <f t="shared" si="4"/>
        <v>0</v>
      </c>
      <c r="J30" s="42">
        <f t="shared" si="4"/>
        <v>0</v>
      </c>
      <c r="K30" s="42">
        <f t="shared" si="4"/>
        <v>0</v>
      </c>
      <c r="L30" s="42">
        <f t="shared" si="4"/>
        <v>76.05</v>
      </c>
      <c r="M30" s="42">
        <f t="shared" si="4"/>
        <v>0</v>
      </c>
      <c r="N30" s="42">
        <f t="shared" si="4"/>
        <v>6815.87</v>
      </c>
      <c r="O30" s="42">
        <f t="shared" si="4"/>
        <v>8326.75</v>
      </c>
      <c r="P30" s="42">
        <f t="shared" si="4"/>
        <v>376970757.19999999</v>
      </c>
      <c r="Q30" s="42">
        <f t="shared" si="4"/>
        <v>0</v>
      </c>
      <c r="R30" s="42">
        <f t="shared" si="4"/>
        <v>0</v>
      </c>
      <c r="S30" s="42">
        <f t="shared" si="4"/>
        <v>3962.82</v>
      </c>
      <c r="T30" s="42">
        <f t="shared" si="4"/>
        <v>193841200</v>
      </c>
      <c r="U30" s="42">
        <f t="shared" si="4"/>
        <v>651.33000000000004</v>
      </c>
      <c r="V30" s="42">
        <f t="shared" si="4"/>
        <v>29598732</v>
      </c>
      <c r="W30" s="42">
        <f t="shared" ref="W30:AC30" si="5">SUM(W31:W38)</f>
        <v>3712.6000000000004</v>
      </c>
      <c r="X30" s="42">
        <f t="shared" si="5"/>
        <v>153530825.19999999</v>
      </c>
      <c r="Y30" s="42">
        <f t="shared" si="5"/>
        <v>0</v>
      </c>
      <c r="Z30" s="42">
        <f t="shared" si="5"/>
        <v>3635.5399999999995</v>
      </c>
      <c r="AA30" s="42">
        <f t="shared" si="5"/>
        <v>0</v>
      </c>
      <c r="AB30" s="42">
        <f t="shared" si="5"/>
        <v>0</v>
      </c>
      <c r="AC30" s="42">
        <f t="shared" si="5"/>
        <v>4691.21</v>
      </c>
    </row>
    <row r="31" spans="1:29" s="2" customFormat="1" ht="29.25" customHeight="1" x14ac:dyDescent="0.3">
      <c r="A31" s="40" t="s">
        <v>29</v>
      </c>
      <c r="B31" s="47" t="s">
        <v>92</v>
      </c>
      <c r="C31" s="42">
        <v>896.57</v>
      </c>
      <c r="D31" s="42">
        <v>55924762.350000001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896.57</v>
      </c>
      <c r="O31" s="42">
        <v>1229.3399999999999</v>
      </c>
      <c r="P31" s="42">
        <v>55924762.350000001</v>
      </c>
      <c r="Q31" s="42">
        <v>0</v>
      </c>
      <c r="R31" s="42">
        <v>0</v>
      </c>
      <c r="S31" s="42">
        <v>775.04</v>
      </c>
      <c r="T31" s="42">
        <v>31001600</v>
      </c>
      <c r="U31" s="42">
        <v>0</v>
      </c>
      <c r="V31" s="42">
        <v>0</v>
      </c>
      <c r="W31" s="42">
        <v>454.3</v>
      </c>
      <c r="X31" s="42">
        <v>24923162.350000001</v>
      </c>
      <c r="Y31" s="42">
        <v>0</v>
      </c>
      <c r="Z31" s="42">
        <v>465.76</v>
      </c>
      <c r="AA31" s="42">
        <v>0</v>
      </c>
      <c r="AB31" s="42">
        <v>0</v>
      </c>
      <c r="AC31" s="42">
        <v>763.58</v>
      </c>
    </row>
    <row r="32" spans="1:29" s="2" customFormat="1" ht="29.25" customHeight="1" x14ac:dyDescent="0.3">
      <c r="A32" s="40" t="s">
        <v>30</v>
      </c>
      <c r="B32" s="47" t="s">
        <v>93</v>
      </c>
      <c r="C32" s="42">
        <v>249.2</v>
      </c>
      <c r="D32" s="42">
        <v>9106776.9700000007</v>
      </c>
      <c r="E32" s="42">
        <v>163.52000000000001</v>
      </c>
      <c r="F32" s="42">
        <v>163.52000000000001</v>
      </c>
      <c r="G32" s="42">
        <v>5346776.97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85.68</v>
      </c>
      <c r="O32" s="42">
        <v>94</v>
      </c>
      <c r="P32" s="42">
        <v>3760000</v>
      </c>
      <c r="Q32" s="42">
        <v>0</v>
      </c>
      <c r="R32" s="42">
        <v>0</v>
      </c>
      <c r="S32" s="42">
        <v>0</v>
      </c>
      <c r="T32" s="42">
        <v>0</v>
      </c>
      <c r="U32" s="42">
        <v>94</v>
      </c>
      <c r="V32" s="42">
        <v>3760000</v>
      </c>
      <c r="W32" s="42">
        <v>0</v>
      </c>
      <c r="X32" s="42">
        <v>0</v>
      </c>
      <c r="Y32" s="42">
        <v>0</v>
      </c>
      <c r="Z32" s="42">
        <v>60</v>
      </c>
      <c r="AA32" s="42">
        <v>0</v>
      </c>
      <c r="AB32" s="42">
        <v>0</v>
      </c>
      <c r="AC32" s="42">
        <v>34</v>
      </c>
    </row>
    <row r="33" spans="1:29" s="2" customFormat="1" ht="28.2" customHeight="1" x14ac:dyDescent="0.3">
      <c r="A33" s="40" t="s">
        <v>31</v>
      </c>
      <c r="B33" s="47" t="s">
        <v>94</v>
      </c>
      <c r="C33" s="42">
        <v>1484.62</v>
      </c>
      <c r="D33" s="42">
        <v>37612513.759999998</v>
      </c>
      <c r="E33" s="42">
        <v>721.72</v>
      </c>
      <c r="F33" s="42">
        <v>721.72</v>
      </c>
      <c r="G33" s="42">
        <v>20720773.760000002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762.9</v>
      </c>
      <c r="O33" s="42">
        <v>952.9</v>
      </c>
      <c r="P33" s="42">
        <v>16891740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952.9</v>
      </c>
      <c r="X33" s="42">
        <v>16891740</v>
      </c>
      <c r="Y33" s="42">
        <v>0</v>
      </c>
      <c r="Z33" s="42">
        <v>952.9</v>
      </c>
      <c r="AA33" s="42">
        <v>0</v>
      </c>
      <c r="AB33" s="42">
        <v>0</v>
      </c>
      <c r="AC33" s="42">
        <v>0</v>
      </c>
    </row>
    <row r="34" spans="1:29" s="2" customFormat="1" ht="28.2" customHeight="1" x14ac:dyDescent="0.3">
      <c r="A34" s="40" t="s">
        <v>32</v>
      </c>
      <c r="B34" s="47" t="s">
        <v>99</v>
      </c>
      <c r="C34" s="42">
        <v>188.42</v>
      </c>
      <c r="D34" s="42">
        <v>5667737</v>
      </c>
      <c r="E34" s="42">
        <v>93.52</v>
      </c>
      <c r="F34" s="42">
        <v>93.52</v>
      </c>
      <c r="G34" s="42">
        <v>2886456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94.9</v>
      </c>
      <c r="O34" s="42">
        <v>156.4</v>
      </c>
      <c r="P34" s="42">
        <v>2781281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156.4</v>
      </c>
      <c r="X34" s="42">
        <v>2781281</v>
      </c>
      <c r="Y34" s="42">
        <v>0</v>
      </c>
      <c r="Z34" s="42">
        <v>156.4</v>
      </c>
      <c r="AA34" s="42">
        <v>0</v>
      </c>
      <c r="AB34" s="42">
        <v>0</v>
      </c>
      <c r="AC34" s="42">
        <v>0</v>
      </c>
    </row>
    <row r="35" spans="1:29" s="2" customFormat="1" ht="28.2" customHeight="1" x14ac:dyDescent="0.3">
      <c r="A35" s="40" t="s">
        <v>33</v>
      </c>
      <c r="B35" s="47" t="s">
        <v>89</v>
      </c>
      <c r="C35" s="42">
        <v>618.38</v>
      </c>
      <c r="D35" s="42">
        <v>35509450.850000001</v>
      </c>
      <c r="E35" s="42">
        <v>107.71</v>
      </c>
      <c r="F35" s="42">
        <v>107.71</v>
      </c>
      <c r="G35" s="42">
        <v>3947189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510.67</v>
      </c>
      <c r="O35" s="42">
        <v>772</v>
      </c>
      <c r="P35" s="42">
        <v>31562261.850000001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772</v>
      </c>
      <c r="X35" s="42">
        <v>31562261.850000001</v>
      </c>
      <c r="Y35" s="42">
        <v>0</v>
      </c>
      <c r="Z35" s="42">
        <v>471.64</v>
      </c>
      <c r="AA35" s="42">
        <v>0</v>
      </c>
      <c r="AB35" s="42">
        <v>0</v>
      </c>
      <c r="AC35" s="42">
        <v>300.36</v>
      </c>
    </row>
    <row r="36" spans="1:29" s="2" customFormat="1" ht="28.2" customHeight="1" x14ac:dyDescent="0.3">
      <c r="A36" s="40" t="s">
        <v>34</v>
      </c>
      <c r="B36" s="47" t="s">
        <v>95</v>
      </c>
      <c r="C36" s="42">
        <v>1694.09</v>
      </c>
      <c r="D36" s="42">
        <v>97040712</v>
      </c>
      <c r="E36" s="42">
        <v>405.85</v>
      </c>
      <c r="F36" s="42">
        <v>359.8</v>
      </c>
      <c r="G36" s="42">
        <v>13478000</v>
      </c>
      <c r="H36" s="42">
        <v>0</v>
      </c>
      <c r="I36" s="42">
        <v>0</v>
      </c>
      <c r="J36" s="42">
        <v>0</v>
      </c>
      <c r="K36" s="42">
        <v>0</v>
      </c>
      <c r="L36" s="42">
        <v>46.05</v>
      </c>
      <c r="M36" s="42">
        <v>0</v>
      </c>
      <c r="N36" s="42">
        <v>1288.24</v>
      </c>
      <c r="O36" s="42">
        <v>1548.83</v>
      </c>
      <c r="P36" s="42">
        <v>83562712</v>
      </c>
      <c r="Q36" s="42">
        <v>0</v>
      </c>
      <c r="R36" s="42">
        <v>0</v>
      </c>
      <c r="S36" s="42">
        <v>0</v>
      </c>
      <c r="T36" s="42">
        <v>0</v>
      </c>
      <c r="U36" s="42">
        <v>246.83</v>
      </c>
      <c r="V36" s="42">
        <v>10145232</v>
      </c>
      <c r="W36" s="42">
        <v>1302</v>
      </c>
      <c r="X36" s="42">
        <v>73417480</v>
      </c>
      <c r="Y36" s="42">
        <v>0</v>
      </c>
      <c r="Z36" s="42">
        <v>920.87</v>
      </c>
      <c r="AA36" s="42">
        <v>0</v>
      </c>
      <c r="AB36" s="42">
        <v>0</v>
      </c>
      <c r="AC36" s="42">
        <v>627.96</v>
      </c>
    </row>
    <row r="37" spans="1:29" s="2" customFormat="1" ht="28.2" customHeight="1" x14ac:dyDescent="0.3">
      <c r="A37" s="40" t="s">
        <v>52</v>
      </c>
      <c r="B37" s="47" t="s">
        <v>96</v>
      </c>
      <c r="C37" s="42">
        <v>1897.4</v>
      </c>
      <c r="D37" s="42">
        <v>101191246</v>
      </c>
      <c r="E37" s="42">
        <v>125.4</v>
      </c>
      <c r="F37" s="42">
        <v>125.4</v>
      </c>
      <c r="G37" s="42">
        <v>4682386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1772</v>
      </c>
      <c r="O37" s="42">
        <v>2053.38</v>
      </c>
      <c r="P37" s="42">
        <v>96508860</v>
      </c>
      <c r="Q37" s="42">
        <v>0</v>
      </c>
      <c r="R37" s="42">
        <v>0</v>
      </c>
      <c r="S37" s="42">
        <v>2053.38</v>
      </c>
      <c r="T37" s="42">
        <v>96508860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256.54000000000002</v>
      </c>
      <c r="AA37" s="42">
        <v>0</v>
      </c>
      <c r="AB37" s="42">
        <v>0</v>
      </c>
      <c r="AC37" s="42">
        <v>1796.84</v>
      </c>
    </row>
    <row r="38" spans="1:29" s="2" customFormat="1" ht="28.2" customHeight="1" x14ac:dyDescent="0.3">
      <c r="A38" s="40" t="s">
        <v>53</v>
      </c>
      <c r="B38" s="47" t="s">
        <v>97</v>
      </c>
      <c r="C38" s="42">
        <v>1434.91</v>
      </c>
      <c r="D38" s="42">
        <v>85979140</v>
      </c>
      <c r="E38" s="42">
        <v>30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30</v>
      </c>
      <c r="M38" s="42">
        <v>0</v>
      </c>
      <c r="N38" s="42">
        <v>1404.91</v>
      </c>
      <c r="O38" s="42">
        <v>1519.9</v>
      </c>
      <c r="P38" s="42">
        <v>85979140</v>
      </c>
      <c r="Q38" s="42">
        <v>0</v>
      </c>
      <c r="R38" s="42">
        <v>0</v>
      </c>
      <c r="S38" s="42">
        <v>1134.4000000000001</v>
      </c>
      <c r="T38" s="42">
        <v>66330740</v>
      </c>
      <c r="U38" s="42">
        <v>310.5</v>
      </c>
      <c r="V38" s="42">
        <v>15693500</v>
      </c>
      <c r="W38" s="42">
        <v>75</v>
      </c>
      <c r="X38" s="42">
        <v>3954900</v>
      </c>
      <c r="Y38" s="42">
        <v>0</v>
      </c>
      <c r="Z38" s="42">
        <v>351.43</v>
      </c>
      <c r="AA38" s="42">
        <v>0</v>
      </c>
      <c r="AB38" s="42">
        <v>0</v>
      </c>
      <c r="AC38" s="42">
        <v>1168.47</v>
      </c>
    </row>
    <row r="39" spans="1:29" s="2" customFormat="1" ht="15.75" customHeight="1" x14ac:dyDescent="0.3">
      <c r="A39" s="40" t="s">
        <v>19</v>
      </c>
      <c r="B39" s="46" t="s">
        <v>100</v>
      </c>
      <c r="C39" s="42">
        <f>SUM(C40:C50)</f>
        <v>20590.400000000001</v>
      </c>
      <c r="D39" s="42">
        <v>1751989510.78</v>
      </c>
      <c r="E39" s="42">
        <v>5653.57</v>
      </c>
      <c r="F39" s="42">
        <v>3887.61</v>
      </c>
      <c r="G39" s="42">
        <v>237290914</v>
      </c>
      <c r="H39" s="42">
        <f t="shared" ref="H39:AB39" si="6">SUM(H40:H50)</f>
        <v>0</v>
      </c>
      <c r="I39" s="42">
        <f t="shared" si="6"/>
        <v>0</v>
      </c>
      <c r="J39" s="42">
        <v>1717.72</v>
      </c>
      <c r="K39" s="42">
        <f t="shared" si="6"/>
        <v>0</v>
      </c>
      <c r="L39" s="42">
        <v>48.24</v>
      </c>
      <c r="M39" s="42">
        <f t="shared" si="6"/>
        <v>0</v>
      </c>
      <c r="N39" s="42">
        <v>14936.83</v>
      </c>
      <c r="O39" s="42">
        <v>19690.919999999998</v>
      </c>
      <c r="P39" s="42">
        <v>1514698596.78</v>
      </c>
      <c r="Q39" s="42">
        <f t="shared" si="6"/>
        <v>0</v>
      </c>
      <c r="R39" s="42">
        <f t="shared" si="6"/>
        <v>0</v>
      </c>
      <c r="S39" s="42">
        <v>17033.52</v>
      </c>
      <c r="T39" s="42">
        <v>1388643544.3399999</v>
      </c>
      <c r="U39" s="42">
        <f t="shared" si="6"/>
        <v>623.4</v>
      </c>
      <c r="V39" s="42">
        <f t="shared" si="6"/>
        <v>36780600</v>
      </c>
      <c r="W39" s="42">
        <v>2034</v>
      </c>
      <c r="X39" s="42">
        <v>89274452.439999998</v>
      </c>
      <c r="Y39" s="42">
        <f t="shared" si="6"/>
        <v>0</v>
      </c>
      <c r="Z39" s="42">
        <v>8264.67</v>
      </c>
      <c r="AA39" s="42">
        <f t="shared" si="6"/>
        <v>0</v>
      </c>
      <c r="AB39" s="42">
        <f t="shared" si="6"/>
        <v>0</v>
      </c>
      <c r="AC39" s="42">
        <v>11426.25</v>
      </c>
    </row>
    <row r="40" spans="1:29" s="3" customFormat="1" ht="28.2" customHeight="1" x14ac:dyDescent="0.3">
      <c r="A40" s="40" t="s">
        <v>35</v>
      </c>
      <c r="B40" s="47" t="s">
        <v>101</v>
      </c>
      <c r="C40" s="42">
        <v>117.5</v>
      </c>
      <c r="D40" s="42">
        <v>5247245</v>
      </c>
      <c r="E40" s="42">
        <v>19.7</v>
      </c>
      <c r="F40" s="42">
        <v>19.7</v>
      </c>
      <c r="G40" s="42">
        <v>586134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97.8</v>
      </c>
      <c r="O40" s="42">
        <v>144.5</v>
      </c>
      <c r="P40" s="42">
        <v>4661111</v>
      </c>
      <c r="Q40" s="42">
        <v>0</v>
      </c>
      <c r="R40" s="42">
        <v>0</v>
      </c>
      <c r="S40" s="42">
        <v>144.5</v>
      </c>
      <c r="T40" s="42">
        <v>4661111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144.5</v>
      </c>
      <c r="AA40" s="42">
        <v>0</v>
      </c>
      <c r="AB40" s="42">
        <v>0</v>
      </c>
      <c r="AC40" s="42">
        <v>0</v>
      </c>
    </row>
    <row r="41" spans="1:29" s="3" customFormat="1" ht="28.5" customHeight="1" x14ac:dyDescent="0.3">
      <c r="A41" s="40" t="s">
        <v>36</v>
      </c>
      <c r="B41" s="47" t="s">
        <v>102</v>
      </c>
      <c r="C41" s="42">
        <v>152</v>
      </c>
      <c r="D41" s="42">
        <v>7296000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152</v>
      </c>
      <c r="O41" s="42">
        <v>182.4</v>
      </c>
      <c r="P41" s="42">
        <v>7296000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182.4</v>
      </c>
      <c r="X41" s="42">
        <v>7296000</v>
      </c>
      <c r="Y41" s="42">
        <v>0</v>
      </c>
      <c r="Z41" s="42">
        <v>182.4</v>
      </c>
      <c r="AA41" s="42">
        <v>0</v>
      </c>
      <c r="AB41" s="42">
        <v>0</v>
      </c>
      <c r="AC41" s="42">
        <v>0</v>
      </c>
    </row>
    <row r="42" spans="1:29" s="2" customFormat="1" ht="28.2" customHeight="1" x14ac:dyDescent="0.3">
      <c r="A42" s="40" t="s">
        <v>37</v>
      </c>
      <c r="B42" s="47" t="s">
        <v>94</v>
      </c>
      <c r="C42" s="42">
        <v>1445.32</v>
      </c>
      <c r="D42" s="42">
        <v>71785025.780000001</v>
      </c>
      <c r="E42" s="42">
        <v>676.79</v>
      </c>
      <c r="F42" s="42">
        <v>676.79</v>
      </c>
      <c r="G42" s="42">
        <v>25322703.690000001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768.53</v>
      </c>
      <c r="O42" s="42">
        <v>923</v>
      </c>
      <c r="P42" s="42">
        <v>46462322.090000004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923</v>
      </c>
      <c r="X42" s="42">
        <v>46462322.090000004</v>
      </c>
      <c r="Y42" s="42">
        <v>0</v>
      </c>
      <c r="Z42" s="42">
        <v>923</v>
      </c>
      <c r="AA42" s="42">
        <v>0</v>
      </c>
      <c r="AB42" s="42">
        <v>0</v>
      </c>
      <c r="AC42" s="42">
        <v>0</v>
      </c>
    </row>
    <row r="43" spans="1:29" s="2" customFormat="1" ht="28.2" customHeight="1" x14ac:dyDescent="0.3">
      <c r="A43" s="40" t="s">
        <v>38</v>
      </c>
      <c r="B43" s="47" t="s">
        <v>103</v>
      </c>
      <c r="C43" s="42">
        <v>2075.06</v>
      </c>
      <c r="D43" s="42">
        <v>162296541.88999999</v>
      </c>
      <c r="E43" s="42">
        <v>360</v>
      </c>
      <c r="F43" s="42">
        <v>360</v>
      </c>
      <c r="G43" s="42">
        <v>14400000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1715.06</v>
      </c>
      <c r="O43" s="42">
        <v>2054</v>
      </c>
      <c r="P43" s="42">
        <v>147896541.88999999</v>
      </c>
      <c r="Q43" s="42">
        <v>0</v>
      </c>
      <c r="R43" s="42">
        <v>0</v>
      </c>
      <c r="S43" s="42">
        <v>2054</v>
      </c>
      <c r="T43" s="42">
        <v>147896541.88999999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2054</v>
      </c>
    </row>
    <row r="44" spans="1:29" s="3" customFormat="1" ht="29.25" customHeight="1" x14ac:dyDescent="0.3">
      <c r="A44" s="40" t="s">
        <v>60</v>
      </c>
      <c r="B44" s="47" t="s">
        <v>104</v>
      </c>
      <c r="C44" s="42">
        <v>2064.0700000000002</v>
      </c>
      <c r="D44" s="42">
        <v>123844200</v>
      </c>
      <c r="E44" s="42">
        <v>1256.25</v>
      </c>
      <c r="F44" s="42">
        <v>1256.25</v>
      </c>
      <c r="G44" s="42">
        <v>59047267.5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807.82</v>
      </c>
      <c r="O44" s="42">
        <v>1003.1</v>
      </c>
      <c r="P44" s="42">
        <v>64796932.5</v>
      </c>
      <c r="Q44" s="42">
        <v>0</v>
      </c>
      <c r="R44" s="42">
        <v>0</v>
      </c>
      <c r="S44" s="42">
        <v>1003.1</v>
      </c>
      <c r="T44" s="42">
        <v>64796932.5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1003.1</v>
      </c>
      <c r="AA44" s="42">
        <v>0</v>
      </c>
      <c r="AB44" s="42">
        <v>0</v>
      </c>
      <c r="AC44" s="42">
        <v>0</v>
      </c>
    </row>
    <row r="45" spans="1:29" s="1" customFormat="1" ht="30" customHeight="1" x14ac:dyDescent="0.3">
      <c r="A45" s="40" t="s">
        <v>66</v>
      </c>
      <c r="B45" s="47" t="s">
        <v>87</v>
      </c>
      <c r="C45" s="39">
        <v>1107.28</v>
      </c>
      <c r="D45" s="39">
        <v>78240065.680000007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1107.28</v>
      </c>
      <c r="O45" s="39">
        <v>1328.74</v>
      </c>
      <c r="P45" s="39">
        <v>78240065.680000007</v>
      </c>
      <c r="Q45" s="42">
        <v>0</v>
      </c>
      <c r="R45" s="42">
        <v>0</v>
      </c>
      <c r="S45" s="39">
        <v>1328.74</v>
      </c>
      <c r="T45" s="39">
        <v>78240065.680000007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796.12</v>
      </c>
      <c r="AA45" s="42">
        <v>0</v>
      </c>
      <c r="AB45" s="42">
        <v>0</v>
      </c>
      <c r="AC45" s="42">
        <v>532.62</v>
      </c>
    </row>
    <row r="46" spans="1:29" s="3" customFormat="1" ht="28.2" customHeight="1" x14ac:dyDescent="0.3">
      <c r="A46" s="40" t="s">
        <v>61</v>
      </c>
      <c r="B46" s="47" t="s">
        <v>88</v>
      </c>
      <c r="C46" s="42">
        <v>1639.7</v>
      </c>
      <c r="D46" s="42">
        <v>113531711.34999999</v>
      </c>
      <c r="E46" s="41">
        <v>0</v>
      </c>
      <c r="F46" s="41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1639.7</v>
      </c>
      <c r="O46" s="42">
        <v>1967.64</v>
      </c>
      <c r="P46" s="42">
        <v>113531711.34999999</v>
      </c>
      <c r="Q46" s="42">
        <v>0</v>
      </c>
      <c r="R46" s="42">
        <v>0</v>
      </c>
      <c r="S46" s="42">
        <v>1967.64</v>
      </c>
      <c r="T46" s="42">
        <v>113531711.34999999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992.76</v>
      </c>
      <c r="AA46" s="42">
        <v>0</v>
      </c>
      <c r="AB46" s="42">
        <v>0</v>
      </c>
      <c r="AC46" s="42">
        <v>974.88</v>
      </c>
    </row>
    <row r="47" spans="1:29" s="3" customFormat="1" ht="28.2" customHeight="1" x14ac:dyDescent="0.3">
      <c r="A47" s="40" t="s">
        <v>62</v>
      </c>
      <c r="B47" s="47" t="s">
        <v>105</v>
      </c>
      <c r="C47" s="42">
        <v>1367.53</v>
      </c>
      <c r="D47" s="42">
        <v>99233955.150000006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1367.53</v>
      </c>
      <c r="O47" s="42">
        <v>1641.04</v>
      </c>
      <c r="P47" s="42">
        <v>99233955.150000006</v>
      </c>
      <c r="Q47" s="42">
        <v>0</v>
      </c>
      <c r="R47" s="42">
        <v>0</v>
      </c>
      <c r="S47" s="42">
        <v>1641.04</v>
      </c>
      <c r="T47" s="42">
        <v>99233955.150000006</v>
      </c>
      <c r="U47" s="42">
        <v>0</v>
      </c>
      <c r="V47" s="42">
        <v>0</v>
      </c>
      <c r="W47" s="39">
        <v>0</v>
      </c>
      <c r="X47" s="39">
        <v>0</v>
      </c>
      <c r="Y47" s="39">
        <v>0</v>
      </c>
      <c r="Z47" s="42">
        <v>996.96</v>
      </c>
      <c r="AA47" s="42">
        <v>0</v>
      </c>
      <c r="AB47" s="42">
        <v>0</v>
      </c>
      <c r="AC47" s="42">
        <v>644.08000000000004</v>
      </c>
    </row>
    <row r="48" spans="1:29" s="2" customFormat="1" ht="28.2" customHeight="1" x14ac:dyDescent="0.3">
      <c r="A48" s="40" t="s">
        <v>63</v>
      </c>
      <c r="B48" s="47" t="s">
        <v>89</v>
      </c>
      <c r="C48" s="42">
        <v>1189.49</v>
      </c>
      <c r="D48" s="42">
        <v>92316768.420000002</v>
      </c>
      <c r="E48" s="42">
        <v>295.11</v>
      </c>
      <c r="F48" s="42">
        <v>295.11</v>
      </c>
      <c r="G48" s="42">
        <v>13825520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894.38</v>
      </c>
      <c r="O48" s="42">
        <v>1073</v>
      </c>
      <c r="P48" s="42">
        <v>78491248.420000002</v>
      </c>
      <c r="Q48" s="42">
        <v>0</v>
      </c>
      <c r="R48" s="42">
        <v>0</v>
      </c>
      <c r="S48" s="42">
        <v>1073</v>
      </c>
      <c r="T48" s="42">
        <v>78491248.420000002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999</v>
      </c>
      <c r="AA48" s="42">
        <v>0</v>
      </c>
      <c r="AB48" s="42">
        <v>0</v>
      </c>
      <c r="AC48" s="42">
        <v>74</v>
      </c>
    </row>
    <row r="49" spans="1:29" s="2" customFormat="1" ht="28.2" customHeight="1" x14ac:dyDescent="0.3">
      <c r="A49" s="40" t="s">
        <v>64</v>
      </c>
      <c r="B49" s="47" t="s">
        <v>95</v>
      </c>
      <c r="C49" s="42">
        <v>2606.41</v>
      </c>
      <c r="D49" s="42">
        <v>228855289.27000001</v>
      </c>
      <c r="E49" s="42">
        <v>457.6</v>
      </c>
      <c r="F49" s="42">
        <v>457.6</v>
      </c>
      <c r="G49" s="42">
        <v>18369000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2148.81</v>
      </c>
      <c r="O49" s="42">
        <v>2923.42</v>
      </c>
      <c r="P49" s="42">
        <v>210486289.27000001</v>
      </c>
      <c r="Q49" s="42">
        <v>0</v>
      </c>
      <c r="R49" s="42">
        <v>0</v>
      </c>
      <c r="S49" s="42">
        <v>2923.42</v>
      </c>
      <c r="T49" s="42">
        <v>210486289.27000001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1329.43</v>
      </c>
      <c r="AA49" s="42">
        <v>0</v>
      </c>
      <c r="AB49" s="42">
        <v>0</v>
      </c>
      <c r="AC49" s="42">
        <v>1593.99</v>
      </c>
    </row>
    <row r="50" spans="1:29" s="2" customFormat="1" ht="28.2" customHeight="1" x14ac:dyDescent="0.3">
      <c r="A50" s="40" t="s">
        <v>65</v>
      </c>
      <c r="B50" s="47" t="s">
        <v>90</v>
      </c>
      <c r="C50" s="42">
        <v>6826.04</v>
      </c>
      <c r="D50" s="42">
        <v>709946269.76999998</v>
      </c>
      <c r="E50" s="42">
        <v>2371.96</v>
      </c>
      <c r="F50" s="42">
        <v>606</v>
      </c>
      <c r="G50" s="42">
        <v>43632000</v>
      </c>
      <c r="H50" s="42">
        <v>0</v>
      </c>
      <c r="I50" s="42">
        <v>0</v>
      </c>
      <c r="J50" s="42">
        <v>1717.72</v>
      </c>
      <c r="K50" s="42">
        <v>0</v>
      </c>
      <c r="L50" s="42">
        <v>48.24</v>
      </c>
      <c r="M50" s="42">
        <v>0</v>
      </c>
      <c r="N50" s="42">
        <v>4454.08</v>
      </c>
      <c r="O50" s="42">
        <v>6805.68</v>
      </c>
      <c r="P50" s="42">
        <v>666314269.76999998</v>
      </c>
      <c r="Q50" s="42">
        <v>0</v>
      </c>
      <c r="R50" s="42">
        <v>0</v>
      </c>
      <c r="S50" s="42">
        <v>5535.18</v>
      </c>
      <c r="T50" s="42">
        <v>588119269.76999998</v>
      </c>
      <c r="U50" s="42">
        <v>623.4</v>
      </c>
      <c r="V50" s="42">
        <v>36780600</v>
      </c>
      <c r="W50" s="42">
        <v>647.1</v>
      </c>
      <c r="X50" s="42">
        <v>41414400</v>
      </c>
      <c r="Y50" s="42">
        <v>0</v>
      </c>
      <c r="Z50" s="42">
        <v>1035</v>
      </c>
      <c r="AA50" s="42">
        <v>0</v>
      </c>
      <c r="AB50" s="42">
        <v>0</v>
      </c>
      <c r="AC50" s="42">
        <v>5770.68</v>
      </c>
    </row>
    <row r="51" spans="1:29" s="3" customFormat="1" ht="60.75" customHeight="1" x14ac:dyDescent="0.25">
      <c r="A51" s="55" t="s">
        <v>77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ht="63" customHeight="1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9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9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9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9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9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9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9" x14ac:dyDescent="0.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9"/>
      <c r="X59" s="29"/>
      <c r="Y59" s="29"/>
    </row>
    <row r="60" spans="1:29" x14ac:dyDescent="0.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9"/>
      <c r="X60" s="29"/>
      <c r="Y60" s="29"/>
    </row>
    <row r="61" spans="1:29" x14ac:dyDescent="0.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9"/>
      <c r="X61" s="29"/>
      <c r="Y61" s="29"/>
    </row>
    <row r="62" spans="1:29" x14ac:dyDescent="0.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9"/>
      <c r="X62" s="29"/>
      <c r="Y62" s="29"/>
    </row>
    <row r="63" spans="1:29" x14ac:dyDescent="0.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9"/>
      <c r="X63" s="29"/>
      <c r="Y63" s="29"/>
    </row>
    <row r="64" spans="1:29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9"/>
      <c r="X64" s="29"/>
      <c r="Y64" s="29"/>
    </row>
    <row r="65" spans="1:25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9"/>
      <c r="X65" s="29"/>
      <c r="Y65" s="29"/>
    </row>
    <row r="66" spans="1:25" x14ac:dyDescent="0.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9"/>
      <c r="X66" s="29"/>
      <c r="Y66" s="29"/>
    </row>
    <row r="67" spans="1:25" x14ac:dyDescent="0.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9"/>
      <c r="X67" s="29"/>
      <c r="Y67" s="29"/>
    </row>
    <row r="68" spans="1:25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9"/>
      <c r="X68" s="29"/>
      <c r="Y68" s="29"/>
    </row>
    <row r="69" spans="1:25" x14ac:dyDescent="0.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9"/>
      <c r="X69" s="29"/>
      <c r="Y69" s="29"/>
    </row>
    <row r="70" spans="1:25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9"/>
      <c r="X70" s="29"/>
      <c r="Y70" s="29"/>
    </row>
    <row r="71" spans="1:25" x14ac:dyDescent="0.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9"/>
      <c r="X71" s="29"/>
      <c r="Y71" s="29"/>
    </row>
    <row r="72" spans="1:25" x14ac:dyDescent="0.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9"/>
      <c r="X72" s="29"/>
      <c r="Y72" s="29"/>
    </row>
    <row r="73" spans="1:25" x14ac:dyDescent="0.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9"/>
      <c r="X73" s="29"/>
      <c r="Y73" s="29"/>
    </row>
    <row r="74" spans="1:25" x14ac:dyDescent="0.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9"/>
      <c r="X74" s="29"/>
      <c r="Y74" s="29"/>
    </row>
    <row r="75" spans="1:25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9"/>
      <c r="X75" s="29"/>
      <c r="Y75" s="29"/>
    </row>
    <row r="76" spans="1:25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9"/>
      <c r="X76" s="29"/>
      <c r="Y76" s="29"/>
    </row>
    <row r="77" spans="1:25" x14ac:dyDescent="0.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9"/>
      <c r="X77" s="29"/>
      <c r="Y77" s="29"/>
    </row>
    <row r="78" spans="1:25" x14ac:dyDescent="0.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9"/>
      <c r="X78" s="29"/>
      <c r="Y78" s="29"/>
    </row>
    <row r="79" spans="1:25" x14ac:dyDescent="0.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9"/>
      <c r="X79" s="29"/>
      <c r="Y79" s="29"/>
    </row>
    <row r="80" spans="1:25" x14ac:dyDescent="0.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9"/>
      <c r="X80" s="29"/>
      <c r="Y80" s="29"/>
    </row>
    <row r="81" spans="1:25" x14ac:dyDescent="0.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9"/>
      <c r="X81" s="29"/>
      <c r="Y81" s="29"/>
    </row>
    <row r="82" spans="1:25" x14ac:dyDescent="0.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9"/>
      <c r="X82" s="29"/>
      <c r="Y82" s="29"/>
    </row>
    <row r="83" spans="1:25" x14ac:dyDescent="0.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9"/>
      <c r="X83" s="29"/>
      <c r="Y83" s="29"/>
    </row>
    <row r="84" spans="1:25" x14ac:dyDescent="0.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9"/>
      <c r="X84" s="29"/>
      <c r="Y84" s="29"/>
    </row>
    <row r="85" spans="1:25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9"/>
      <c r="X85" s="29"/>
      <c r="Y85" s="29"/>
    </row>
    <row r="86" spans="1:25" x14ac:dyDescent="0.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9"/>
      <c r="X86" s="29"/>
      <c r="Y86" s="29"/>
    </row>
    <row r="87" spans="1:25" x14ac:dyDescent="0.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9"/>
      <c r="X87" s="29"/>
      <c r="Y87" s="29"/>
    </row>
    <row r="88" spans="1:25" x14ac:dyDescent="0.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9"/>
      <c r="X88" s="29"/>
      <c r="Y88" s="29"/>
    </row>
    <row r="89" spans="1:25" x14ac:dyDescent="0.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9"/>
      <c r="X89" s="29"/>
      <c r="Y89" s="29"/>
    </row>
    <row r="90" spans="1:25" x14ac:dyDescent="0.3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9"/>
      <c r="X90" s="29"/>
      <c r="Y90" s="29"/>
    </row>
    <row r="91" spans="1:25" x14ac:dyDescent="0.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9"/>
      <c r="X91" s="29"/>
      <c r="Y91" s="29"/>
    </row>
    <row r="92" spans="1:25" x14ac:dyDescent="0.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9"/>
      <c r="X92" s="29"/>
      <c r="Y92" s="29"/>
    </row>
    <row r="93" spans="1:25" x14ac:dyDescent="0.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9"/>
      <c r="X93" s="29"/>
      <c r="Y93" s="29"/>
    </row>
    <row r="94" spans="1:25" x14ac:dyDescent="0.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9"/>
      <c r="X94" s="29"/>
      <c r="Y94" s="29"/>
    </row>
    <row r="95" spans="1:25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9"/>
      <c r="X95" s="29"/>
      <c r="Y95" s="29"/>
    </row>
    <row r="96" spans="1:25" x14ac:dyDescent="0.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9"/>
      <c r="X96" s="29"/>
      <c r="Y96" s="29"/>
    </row>
    <row r="97" spans="1:25" x14ac:dyDescent="0.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9"/>
      <c r="X97" s="29"/>
      <c r="Y97" s="29"/>
    </row>
    <row r="98" spans="1:25" x14ac:dyDescent="0.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9"/>
      <c r="X98" s="29"/>
      <c r="Y98" s="29"/>
    </row>
    <row r="99" spans="1:25" x14ac:dyDescent="0.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9"/>
      <c r="X99" s="29"/>
      <c r="Y99" s="29"/>
    </row>
    <row r="100" spans="1:25" x14ac:dyDescent="0.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9"/>
      <c r="X100" s="29"/>
      <c r="Y100" s="29"/>
    </row>
    <row r="101" spans="1:25" x14ac:dyDescent="0.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9"/>
      <c r="X101" s="29"/>
      <c r="Y101" s="29"/>
    </row>
    <row r="102" spans="1:25" x14ac:dyDescent="0.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9"/>
      <c r="X102" s="29"/>
      <c r="Y102" s="29"/>
    </row>
    <row r="103" spans="1:25" x14ac:dyDescent="0.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9"/>
      <c r="X103" s="29"/>
      <c r="Y103" s="29"/>
    </row>
    <row r="104" spans="1:25" x14ac:dyDescent="0.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9"/>
      <c r="X104" s="29"/>
      <c r="Y104" s="29"/>
    </row>
    <row r="105" spans="1:25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9"/>
      <c r="X105" s="29"/>
      <c r="Y105" s="29"/>
    </row>
    <row r="106" spans="1:25" x14ac:dyDescent="0.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9"/>
      <c r="X106" s="29"/>
      <c r="Y106" s="29"/>
    </row>
    <row r="107" spans="1:25" x14ac:dyDescent="0.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9"/>
      <c r="X107" s="29"/>
      <c r="Y107" s="29"/>
    </row>
    <row r="108" spans="1:25" x14ac:dyDescent="0.3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9"/>
      <c r="X108" s="29"/>
      <c r="Y108" s="29"/>
    </row>
    <row r="109" spans="1:25" x14ac:dyDescent="0.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9"/>
      <c r="X109" s="29"/>
      <c r="Y109" s="29"/>
    </row>
    <row r="110" spans="1:25" x14ac:dyDescent="0.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9"/>
      <c r="X110" s="29"/>
      <c r="Y110" s="29"/>
    </row>
    <row r="111" spans="1:25" x14ac:dyDescent="0.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9"/>
      <c r="X111" s="29"/>
      <c r="Y111" s="29"/>
    </row>
    <row r="112" spans="1:25" x14ac:dyDescent="0.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9"/>
      <c r="X112" s="29"/>
      <c r="Y112" s="29"/>
    </row>
    <row r="113" spans="1:25" x14ac:dyDescent="0.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9"/>
      <c r="X113" s="29"/>
      <c r="Y113" s="29"/>
    </row>
    <row r="114" spans="1:25" x14ac:dyDescent="0.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9"/>
      <c r="X114" s="29"/>
      <c r="Y114" s="29"/>
    </row>
    <row r="115" spans="1:25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9"/>
      <c r="X115" s="29"/>
      <c r="Y115" s="29"/>
    </row>
    <row r="116" spans="1:25" x14ac:dyDescent="0.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9"/>
      <c r="X116" s="29"/>
      <c r="Y116" s="29"/>
    </row>
    <row r="117" spans="1:25" x14ac:dyDescent="0.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9"/>
      <c r="X117" s="29"/>
      <c r="Y117" s="29"/>
    </row>
    <row r="118" spans="1:25" x14ac:dyDescent="0.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9"/>
      <c r="X118" s="29"/>
      <c r="Y118" s="29"/>
    </row>
    <row r="119" spans="1:25" x14ac:dyDescent="0.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9"/>
      <c r="X119" s="29"/>
      <c r="Y119" s="29"/>
    </row>
    <row r="120" spans="1:25" x14ac:dyDescent="0.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9"/>
      <c r="X120" s="29"/>
      <c r="Y120" s="29"/>
    </row>
    <row r="121" spans="1:25" x14ac:dyDescent="0.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9"/>
      <c r="X121" s="29"/>
      <c r="Y121" s="29"/>
    </row>
    <row r="122" spans="1:25" x14ac:dyDescent="0.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9"/>
      <c r="X122" s="29"/>
      <c r="Y122" s="29"/>
    </row>
    <row r="123" spans="1:25" x14ac:dyDescent="0.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9"/>
      <c r="X123" s="29"/>
      <c r="Y123" s="29"/>
    </row>
    <row r="124" spans="1:25" x14ac:dyDescent="0.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9"/>
      <c r="X124" s="29"/>
      <c r="Y124" s="29"/>
    </row>
    <row r="125" spans="1:25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9"/>
      <c r="X125" s="29"/>
      <c r="Y125" s="29"/>
    </row>
    <row r="126" spans="1:25" x14ac:dyDescent="0.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9"/>
      <c r="X126" s="29"/>
      <c r="Y126" s="29"/>
    </row>
    <row r="127" spans="1:25" x14ac:dyDescent="0.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9"/>
      <c r="X127" s="29"/>
      <c r="Y127" s="29"/>
    </row>
    <row r="128" spans="1:25" x14ac:dyDescent="0.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9"/>
      <c r="X128" s="29"/>
      <c r="Y128" s="29"/>
    </row>
    <row r="129" spans="1:25" x14ac:dyDescent="0.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9"/>
      <c r="X129" s="29"/>
      <c r="Y129" s="29"/>
    </row>
    <row r="130" spans="1:25" x14ac:dyDescent="0.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9"/>
      <c r="X130" s="29"/>
      <c r="Y130" s="29"/>
    </row>
    <row r="131" spans="1:25" x14ac:dyDescent="0.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9"/>
      <c r="X131" s="29"/>
      <c r="Y131" s="29"/>
    </row>
    <row r="132" spans="1:25" x14ac:dyDescent="0.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9"/>
      <c r="X132" s="29"/>
      <c r="Y132" s="29"/>
    </row>
    <row r="133" spans="1:25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9"/>
      <c r="X133" s="29"/>
      <c r="Y133" s="29"/>
    </row>
    <row r="134" spans="1:25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9"/>
      <c r="X134" s="29"/>
      <c r="Y134" s="29"/>
    </row>
    <row r="135" spans="1:25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9"/>
      <c r="X135" s="29"/>
      <c r="Y135" s="29"/>
    </row>
    <row r="136" spans="1:25" x14ac:dyDescent="0.3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9"/>
      <c r="X136" s="29"/>
      <c r="Y136" s="29"/>
    </row>
    <row r="137" spans="1:25" x14ac:dyDescent="0.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9"/>
      <c r="X137" s="29"/>
      <c r="Y137" s="29"/>
    </row>
    <row r="138" spans="1:25" x14ac:dyDescent="0.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9"/>
      <c r="X138" s="29"/>
      <c r="Y138" s="29"/>
    </row>
    <row r="139" spans="1:25" x14ac:dyDescent="0.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9"/>
      <c r="X139" s="29"/>
      <c r="Y139" s="29"/>
    </row>
    <row r="140" spans="1:25" x14ac:dyDescent="0.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9"/>
      <c r="X140" s="29"/>
      <c r="Y140" s="29"/>
    </row>
    <row r="141" spans="1:25" x14ac:dyDescent="0.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9"/>
      <c r="X141" s="29"/>
      <c r="Y141" s="29"/>
    </row>
    <row r="142" spans="1:25" x14ac:dyDescent="0.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9"/>
      <c r="X142" s="29"/>
      <c r="Y142" s="29"/>
    </row>
    <row r="143" spans="1:25" x14ac:dyDescent="0.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9"/>
      <c r="X143" s="29"/>
      <c r="Y143" s="29"/>
    </row>
    <row r="144" spans="1:25" x14ac:dyDescent="0.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9"/>
      <c r="X144" s="29"/>
      <c r="Y144" s="29"/>
    </row>
    <row r="145" spans="1:25" x14ac:dyDescent="0.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9"/>
      <c r="X145" s="29"/>
      <c r="Y145" s="29"/>
    </row>
    <row r="146" spans="1:25" x14ac:dyDescent="0.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9"/>
      <c r="X146" s="29"/>
      <c r="Y146" s="29"/>
    </row>
    <row r="147" spans="1:25" x14ac:dyDescent="0.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9"/>
      <c r="X147" s="29"/>
      <c r="Y147" s="29"/>
    </row>
    <row r="148" spans="1:25" x14ac:dyDescent="0.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9"/>
      <c r="X148" s="29"/>
      <c r="Y148" s="29"/>
    </row>
    <row r="149" spans="1:25" x14ac:dyDescent="0.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9"/>
      <c r="X149" s="29"/>
      <c r="Y149" s="29"/>
    </row>
    <row r="150" spans="1:25" x14ac:dyDescent="0.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9"/>
      <c r="X150" s="29"/>
      <c r="Y150" s="29"/>
    </row>
    <row r="151" spans="1:25" x14ac:dyDescent="0.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9"/>
      <c r="X151" s="29"/>
      <c r="Y151" s="29"/>
    </row>
    <row r="152" spans="1:25" x14ac:dyDescent="0.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9"/>
      <c r="X152" s="29"/>
      <c r="Y152" s="29"/>
    </row>
    <row r="153" spans="1:25" x14ac:dyDescent="0.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9"/>
      <c r="X153" s="29"/>
      <c r="Y153" s="29"/>
    </row>
    <row r="154" spans="1:25" x14ac:dyDescent="0.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9"/>
      <c r="X154" s="29"/>
      <c r="Y154" s="29"/>
    </row>
    <row r="155" spans="1:25" x14ac:dyDescent="0.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9"/>
      <c r="X155" s="29"/>
      <c r="Y155" s="29"/>
    </row>
    <row r="156" spans="1:25" x14ac:dyDescent="0.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9"/>
      <c r="X156" s="29"/>
      <c r="Y156" s="29"/>
    </row>
    <row r="157" spans="1:25" x14ac:dyDescent="0.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9"/>
      <c r="X157" s="29"/>
      <c r="Y157" s="29"/>
    </row>
    <row r="158" spans="1:25" x14ac:dyDescent="0.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9"/>
      <c r="X158" s="29"/>
      <c r="Y158" s="29"/>
    </row>
    <row r="159" spans="1:25" x14ac:dyDescent="0.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9"/>
      <c r="X159" s="29"/>
      <c r="Y159" s="29"/>
    </row>
    <row r="160" spans="1:25" x14ac:dyDescent="0.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9"/>
      <c r="X160" s="29"/>
      <c r="Y160" s="29"/>
    </row>
    <row r="161" spans="1:25" x14ac:dyDescent="0.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9"/>
      <c r="X161" s="29"/>
      <c r="Y161" s="29"/>
    </row>
    <row r="162" spans="1:25" x14ac:dyDescent="0.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9"/>
      <c r="X162" s="29"/>
      <c r="Y162" s="29"/>
    </row>
    <row r="163" spans="1:25" x14ac:dyDescent="0.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9"/>
      <c r="X163" s="29"/>
      <c r="Y163" s="29"/>
    </row>
    <row r="164" spans="1:25" x14ac:dyDescent="0.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9"/>
      <c r="X164" s="29"/>
      <c r="Y164" s="29"/>
    </row>
    <row r="165" spans="1:25" x14ac:dyDescent="0.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9"/>
      <c r="X165" s="29"/>
      <c r="Y165" s="29"/>
    </row>
    <row r="166" spans="1:25" x14ac:dyDescent="0.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9"/>
      <c r="X166" s="29"/>
      <c r="Y166" s="29"/>
    </row>
    <row r="167" spans="1:25" x14ac:dyDescent="0.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9"/>
      <c r="X167" s="29"/>
      <c r="Y167" s="29"/>
    </row>
    <row r="168" spans="1:25" x14ac:dyDescent="0.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9"/>
      <c r="X168" s="29"/>
      <c r="Y168" s="29"/>
    </row>
    <row r="169" spans="1:25" x14ac:dyDescent="0.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9"/>
      <c r="X169" s="29"/>
      <c r="Y169" s="29"/>
    </row>
    <row r="170" spans="1:25" x14ac:dyDescent="0.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9"/>
      <c r="X170" s="29"/>
      <c r="Y170" s="29"/>
    </row>
    <row r="171" spans="1:25" x14ac:dyDescent="0.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9"/>
      <c r="X171" s="29"/>
      <c r="Y171" s="29"/>
    </row>
    <row r="172" spans="1:25" x14ac:dyDescent="0.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9"/>
      <c r="X172" s="29"/>
      <c r="Y172" s="29"/>
    </row>
    <row r="173" spans="1:25" x14ac:dyDescent="0.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9"/>
      <c r="X173" s="29"/>
      <c r="Y173" s="29"/>
    </row>
    <row r="174" spans="1:25" x14ac:dyDescent="0.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9"/>
      <c r="X174" s="29"/>
      <c r="Y174" s="29"/>
    </row>
    <row r="175" spans="1:25" x14ac:dyDescent="0.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9"/>
      <c r="X175" s="29"/>
      <c r="Y175" s="29"/>
    </row>
    <row r="176" spans="1:25" x14ac:dyDescent="0.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9"/>
      <c r="X176" s="29"/>
      <c r="Y176" s="29"/>
    </row>
    <row r="177" spans="1:25" x14ac:dyDescent="0.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9"/>
      <c r="X177" s="29"/>
      <c r="Y177" s="29"/>
    </row>
    <row r="178" spans="1:25" x14ac:dyDescent="0.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9"/>
      <c r="X178" s="29"/>
      <c r="Y178" s="29"/>
    </row>
    <row r="179" spans="1:25" x14ac:dyDescent="0.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9"/>
      <c r="X179" s="29"/>
      <c r="Y179" s="29"/>
    </row>
    <row r="180" spans="1:25" x14ac:dyDescent="0.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9"/>
      <c r="X180" s="29"/>
      <c r="Y180" s="29"/>
    </row>
    <row r="181" spans="1:25" x14ac:dyDescent="0.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9"/>
      <c r="X181" s="29"/>
      <c r="Y181" s="29"/>
    </row>
    <row r="182" spans="1:25" x14ac:dyDescent="0.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9"/>
      <c r="X182" s="29"/>
      <c r="Y182" s="29"/>
    </row>
    <row r="183" spans="1:25" x14ac:dyDescent="0.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9"/>
      <c r="X183" s="29"/>
      <c r="Y183" s="29"/>
    </row>
    <row r="184" spans="1:25" x14ac:dyDescent="0.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9"/>
      <c r="X184" s="29"/>
      <c r="Y184" s="29"/>
    </row>
    <row r="185" spans="1:25" x14ac:dyDescent="0.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9"/>
      <c r="X185" s="29"/>
      <c r="Y185" s="29"/>
    </row>
    <row r="186" spans="1:25" x14ac:dyDescent="0.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9"/>
      <c r="X186" s="29"/>
      <c r="Y186" s="29"/>
    </row>
    <row r="187" spans="1:25" x14ac:dyDescent="0.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9"/>
      <c r="X187" s="29"/>
      <c r="Y187" s="29"/>
    </row>
    <row r="188" spans="1:25" x14ac:dyDescent="0.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9"/>
      <c r="X188" s="29"/>
      <c r="Y188" s="29"/>
    </row>
    <row r="189" spans="1:25" x14ac:dyDescent="0.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9"/>
      <c r="X189" s="29"/>
      <c r="Y189" s="29"/>
    </row>
    <row r="190" spans="1:25" x14ac:dyDescent="0.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9"/>
      <c r="X190" s="29"/>
      <c r="Y190" s="29"/>
    </row>
    <row r="191" spans="1:25" x14ac:dyDescent="0.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9"/>
      <c r="X191" s="29"/>
      <c r="Y191" s="29"/>
    </row>
    <row r="192" spans="1:25" x14ac:dyDescent="0.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9"/>
      <c r="X192" s="29"/>
      <c r="Y192" s="29"/>
    </row>
    <row r="193" spans="1:25" x14ac:dyDescent="0.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9"/>
      <c r="X193" s="29"/>
      <c r="Y193" s="29"/>
    </row>
    <row r="194" spans="1:25" x14ac:dyDescent="0.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9"/>
      <c r="X194" s="29"/>
      <c r="Y194" s="29"/>
    </row>
    <row r="195" spans="1:25" x14ac:dyDescent="0.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9"/>
      <c r="X195" s="29"/>
      <c r="Y195" s="29"/>
    </row>
    <row r="196" spans="1:25" x14ac:dyDescent="0.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9"/>
      <c r="X196" s="29"/>
      <c r="Y196" s="29"/>
    </row>
    <row r="197" spans="1:25" x14ac:dyDescent="0.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9"/>
      <c r="X197" s="29"/>
      <c r="Y197" s="29"/>
    </row>
    <row r="198" spans="1:25" x14ac:dyDescent="0.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9"/>
      <c r="X198" s="29"/>
      <c r="Y198" s="29"/>
    </row>
    <row r="199" spans="1:25" x14ac:dyDescent="0.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9"/>
      <c r="X199" s="29"/>
      <c r="Y199" s="29"/>
    </row>
    <row r="200" spans="1:25" x14ac:dyDescent="0.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9"/>
      <c r="X200" s="29"/>
      <c r="Y200" s="29"/>
    </row>
    <row r="201" spans="1:25" x14ac:dyDescent="0.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9"/>
      <c r="X201" s="29"/>
      <c r="Y201" s="29"/>
    </row>
    <row r="202" spans="1:25" x14ac:dyDescent="0.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9"/>
      <c r="X202" s="29"/>
      <c r="Y202" s="29"/>
    </row>
    <row r="203" spans="1:25" x14ac:dyDescent="0.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9"/>
      <c r="X203" s="29"/>
      <c r="Y203" s="29"/>
    </row>
    <row r="204" spans="1:25" x14ac:dyDescent="0.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9"/>
      <c r="X204" s="29"/>
      <c r="Y204" s="29"/>
    </row>
    <row r="205" spans="1:25" x14ac:dyDescent="0.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9"/>
      <c r="X205" s="29"/>
      <c r="Y205" s="29"/>
    </row>
    <row r="206" spans="1:25" x14ac:dyDescent="0.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9"/>
      <c r="X206" s="29"/>
      <c r="Y206" s="29"/>
    </row>
    <row r="207" spans="1:25" x14ac:dyDescent="0.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9"/>
      <c r="X207" s="29"/>
      <c r="Y207" s="29"/>
    </row>
    <row r="208" spans="1:25" x14ac:dyDescent="0.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9"/>
      <c r="X208" s="29"/>
      <c r="Y208" s="29"/>
    </row>
    <row r="209" spans="1:25" x14ac:dyDescent="0.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9"/>
      <c r="X209" s="29"/>
      <c r="Y209" s="29"/>
    </row>
    <row r="210" spans="1:25" x14ac:dyDescent="0.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9"/>
      <c r="X210" s="29"/>
      <c r="Y210" s="29"/>
    </row>
    <row r="211" spans="1:25" x14ac:dyDescent="0.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9"/>
      <c r="X211" s="29"/>
      <c r="Y211" s="29"/>
    </row>
    <row r="212" spans="1:25" x14ac:dyDescent="0.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9"/>
      <c r="X212" s="29"/>
      <c r="Y212" s="29"/>
    </row>
    <row r="213" spans="1:25" x14ac:dyDescent="0.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9"/>
      <c r="X213" s="29"/>
      <c r="Y213" s="29"/>
    </row>
    <row r="214" spans="1:25" x14ac:dyDescent="0.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9"/>
      <c r="X214" s="29"/>
      <c r="Y214" s="29"/>
    </row>
    <row r="215" spans="1:25" x14ac:dyDescent="0.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9"/>
      <c r="X215" s="29"/>
      <c r="Y215" s="29"/>
    </row>
    <row r="216" spans="1:25" x14ac:dyDescent="0.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9"/>
      <c r="X216" s="29"/>
      <c r="Y216" s="29"/>
    </row>
    <row r="217" spans="1:25" x14ac:dyDescent="0.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9"/>
      <c r="X217" s="29"/>
      <c r="Y217" s="29"/>
    </row>
    <row r="218" spans="1:25" x14ac:dyDescent="0.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9"/>
      <c r="X218" s="29"/>
      <c r="Y218" s="29"/>
    </row>
    <row r="219" spans="1:25" x14ac:dyDescent="0.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9"/>
      <c r="X219" s="29"/>
      <c r="Y219" s="29"/>
    </row>
    <row r="220" spans="1:25" x14ac:dyDescent="0.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9"/>
      <c r="X220" s="29"/>
      <c r="Y220" s="29"/>
    </row>
    <row r="221" spans="1:25" x14ac:dyDescent="0.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9"/>
      <c r="X221" s="29"/>
      <c r="Y221" s="29"/>
    </row>
    <row r="222" spans="1:25" x14ac:dyDescent="0.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9"/>
      <c r="X222" s="29"/>
      <c r="Y222" s="29"/>
    </row>
    <row r="223" spans="1:25" x14ac:dyDescent="0.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9"/>
      <c r="X223" s="29"/>
      <c r="Y223" s="29"/>
    </row>
    <row r="224" spans="1:25" x14ac:dyDescent="0.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9"/>
      <c r="X224" s="29"/>
      <c r="Y224" s="29"/>
    </row>
  </sheetData>
  <mergeCells count="33">
    <mergeCell ref="S10:T10"/>
    <mergeCell ref="AC9:AC10"/>
    <mergeCell ref="W9:X10"/>
    <mergeCell ref="Z8:AC8"/>
    <mergeCell ref="A14:B14"/>
    <mergeCell ref="U10:V10"/>
    <mergeCell ref="Z9:Z10"/>
    <mergeCell ref="AA9:AA10"/>
    <mergeCell ref="AB9:AB10"/>
    <mergeCell ref="A51:AC51"/>
    <mergeCell ref="C7:C11"/>
    <mergeCell ref="B7:B12"/>
    <mergeCell ref="A7:A12"/>
    <mergeCell ref="E8:E10"/>
    <mergeCell ref="N8:P10"/>
    <mergeCell ref="D7:D11"/>
    <mergeCell ref="L9:L10"/>
    <mergeCell ref="F9:I10"/>
    <mergeCell ref="Q9:R10"/>
    <mergeCell ref="J9:K10"/>
    <mergeCell ref="S9:V9"/>
    <mergeCell ref="M9:M10"/>
    <mergeCell ref="Y9:Y10"/>
    <mergeCell ref="Q8:Y8"/>
    <mergeCell ref="F8:M8"/>
    <mergeCell ref="X1:AC1"/>
    <mergeCell ref="X3:AC3"/>
    <mergeCell ref="N7:AC7"/>
    <mergeCell ref="Q1:R1"/>
    <mergeCell ref="Q3:R3"/>
    <mergeCell ref="A5:AC5"/>
    <mergeCell ref="A6:AC6"/>
    <mergeCell ref="E7:M7"/>
  </mergeCells>
  <pageMargins left="0.19685039370078741" right="0" top="0.78740157480314965" bottom="0.39370078740157483" header="0.31496062992125984" footer="0.31496062992125984"/>
  <pageSetup paperSize="9" scale="45" firstPageNumber="3" fitToHeight="0" orientation="landscape" useFirstPageNumber="1" r:id="rId1"/>
  <headerFooter differentFirst="1" scaleWithDoc="0">
    <oddHeader>&amp;C&amp;"PT Astra Serif,обычный"2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:X31"/>
  <sheetViews>
    <sheetView topLeftCell="A16" workbookViewId="0">
      <selection activeCell="A18" sqref="A18:XFD24"/>
    </sheetView>
  </sheetViews>
  <sheetFormatPr defaultRowHeight="14.4" x14ac:dyDescent="0.3"/>
  <cols>
    <col min="2" max="2" width="24.6640625" customWidth="1"/>
  </cols>
  <sheetData>
    <row r="18" spans="1:24" s="2" customFormat="1" ht="28.95" customHeight="1" x14ac:dyDescent="0.3">
      <c r="A18" s="13" t="s">
        <v>11</v>
      </c>
      <c r="B18" s="21" t="s">
        <v>5</v>
      </c>
      <c r="C18" s="17">
        <v>3330</v>
      </c>
      <c r="D18" s="18">
        <v>42720</v>
      </c>
      <c r="E18" s="15" t="s">
        <v>8</v>
      </c>
      <c r="F18" s="15" t="s">
        <v>14</v>
      </c>
      <c r="G18" s="22">
        <v>51</v>
      </c>
      <c r="H18" s="22">
        <v>51</v>
      </c>
      <c r="I18" s="11">
        <v>800.13</v>
      </c>
      <c r="J18" s="10">
        <v>18</v>
      </c>
      <c r="K18" s="10">
        <v>12</v>
      </c>
      <c r="L18" s="10">
        <v>6</v>
      </c>
      <c r="M18" s="23">
        <v>646.55999999999995</v>
      </c>
      <c r="N18" s="11">
        <v>425.56</v>
      </c>
      <c r="O18" s="11">
        <v>221</v>
      </c>
      <c r="P18" s="12">
        <f>M18*1.2*36000</f>
        <v>27931392</v>
      </c>
      <c r="Q18" s="19">
        <f>M18*32698</f>
        <v>21141218.879999999</v>
      </c>
      <c r="R18" s="12">
        <f>M18*32698*0.9706662571804</f>
        <v>20521067.802481208</v>
      </c>
      <c r="S18" s="20">
        <f>M18*32698*0.0293337428196*0.5</f>
        <v>310075.53875939595</v>
      </c>
      <c r="T18" s="19">
        <f>M18*32698*0.0293337428196*0.5</f>
        <v>310075.53875939595</v>
      </c>
      <c r="U18" s="19">
        <f>(P18-Q18)*0.5</f>
        <v>3395086.5600000005</v>
      </c>
      <c r="V18" s="19">
        <f>(P18-Q18)*0.5</f>
        <v>3395086.5600000005</v>
      </c>
      <c r="W18" s="12">
        <v>0</v>
      </c>
      <c r="X18" s="4"/>
    </row>
    <row r="21" spans="1:24" s="2" customFormat="1" ht="28.95" customHeight="1" x14ac:dyDescent="0.3">
      <c r="A21" s="13" t="s">
        <v>10</v>
      </c>
      <c r="B21" s="21" t="s">
        <v>12</v>
      </c>
      <c r="C21" s="17">
        <v>3330</v>
      </c>
      <c r="D21" s="18">
        <v>42720</v>
      </c>
      <c r="E21" s="15" t="s">
        <v>4</v>
      </c>
      <c r="F21" s="15" t="s">
        <v>7</v>
      </c>
      <c r="G21" s="22">
        <v>28</v>
      </c>
      <c r="H21" s="22">
        <v>28</v>
      </c>
      <c r="I21" s="11">
        <v>522.62</v>
      </c>
      <c r="J21" s="10">
        <v>14</v>
      </c>
      <c r="K21" s="10">
        <v>13</v>
      </c>
      <c r="L21" s="10">
        <v>1</v>
      </c>
      <c r="M21" s="23">
        <v>522.62</v>
      </c>
      <c r="N21" s="11">
        <v>476.85</v>
      </c>
      <c r="O21" s="11">
        <v>45.77</v>
      </c>
      <c r="P21" s="12">
        <f>M21*1.2*36000</f>
        <v>22577184</v>
      </c>
      <c r="Q21" s="19">
        <f>M21*32698</f>
        <v>17088628.760000002</v>
      </c>
      <c r="R21" s="12">
        <f>M21*32698*0.96147931541903</f>
        <v>16430363.08161475</v>
      </c>
      <c r="S21" s="20">
        <f>M21*32698*0.038520684581*0.5</f>
        <v>329132.83919288259</v>
      </c>
      <c r="T21" s="19">
        <f>M21*32698*0.038520684581*0.5</f>
        <v>329132.83919288259</v>
      </c>
      <c r="U21" s="19">
        <f>(P21-Q21)*0.5</f>
        <v>2744277.6199999992</v>
      </c>
      <c r="V21" s="19">
        <f>(P21-Q21)*0.5</f>
        <v>2744277.6199999992</v>
      </c>
      <c r="W21" s="12">
        <v>0</v>
      </c>
      <c r="X21" s="4"/>
    </row>
    <row r="24" spans="1:24" s="2" customFormat="1" ht="28.95" customHeight="1" x14ac:dyDescent="0.3">
      <c r="A24" s="13" t="s">
        <v>9</v>
      </c>
      <c r="B24" s="21" t="s">
        <v>6</v>
      </c>
      <c r="C24" s="17">
        <v>3330</v>
      </c>
      <c r="D24" s="18">
        <v>42720</v>
      </c>
      <c r="E24" s="15" t="s">
        <v>3</v>
      </c>
      <c r="F24" s="15" t="s">
        <v>4</v>
      </c>
      <c r="G24" s="22">
        <v>19</v>
      </c>
      <c r="H24" s="22">
        <v>19</v>
      </c>
      <c r="I24" s="11">
        <v>474.13</v>
      </c>
      <c r="J24" s="10">
        <v>10</v>
      </c>
      <c r="K24" s="10">
        <v>10</v>
      </c>
      <c r="L24" s="10">
        <v>0</v>
      </c>
      <c r="M24" s="23">
        <v>474.13</v>
      </c>
      <c r="N24" s="11">
        <v>474.18</v>
      </c>
      <c r="O24" s="11">
        <v>0</v>
      </c>
      <c r="P24" s="12">
        <f>M24*1.2*36000</f>
        <v>20482416</v>
      </c>
      <c r="Q24" s="19">
        <f>M24*32698</f>
        <v>15503102.74</v>
      </c>
      <c r="R24" s="12">
        <f>M24*32698*0.963877934403891</f>
        <v>14943098.645882504</v>
      </c>
      <c r="S24" s="20">
        <f>M24*32698*0.036122065596109*0.5</f>
        <v>280002.04705874855</v>
      </c>
      <c r="T24" s="19">
        <f>M24*32698*0.036122065596109*0.5</f>
        <v>280002.04705874855</v>
      </c>
      <c r="U24" s="19">
        <f>(P24-Q24)*0.5</f>
        <v>2489656.63</v>
      </c>
      <c r="V24" s="19">
        <f>(P24-Q24)*0.5</f>
        <v>2489656.63</v>
      </c>
      <c r="W24" s="12">
        <v>0</v>
      </c>
      <c r="X24" s="4"/>
    </row>
    <row r="29" spans="1:24" s="2" customFormat="1" ht="31.2" customHeight="1" x14ac:dyDescent="0.3">
      <c r="A29" s="92"/>
      <c r="B29" s="93"/>
      <c r="C29" s="5"/>
      <c r="D29" s="5"/>
      <c r="E29" s="5"/>
      <c r="F29" s="5"/>
      <c r="G29" s="6"/>
      <c r="H29" s="6"/>
      <c r="I29" s="7"/>
      <c r="J29" s="6"/>
      <c r="K29" s="6"/>
      <c r="L29" s="6"/>
      <c r="M29" s="7"/>
      <c r="N29" s="7"/>
      <c r="O29" s="7"/>
      <c r="P29" s="8"/>
      <c r="Q29" s="8"/>
      <c r="R29" s="8"/>
      <c r="S29" s="8"/>
      <c r="T29" s="8"/>
      <c r="U29" s="8"/>
      <c r="V29" s="8"/>
      <c r="W29" s="8"/>
      <c r="X29" s="1"/>
    </row>
    <row r="30" spans="1:24" s="2" customFormat="1" ht="28.95" customHeight="1" x14ac:dyDescent="0.3">
      <c r="A30" s="9"/>
      <c r="B30" s="21"/>
      <c r="C30" s="16"/>
      <c r="D30" s="14"/>
      <c r="E30" s="15"/>
      <c r="F30" s="15"/>
      <c r="G30" s="22"/>
      <c r="H30" s="22"/>
      <c r="I30" s="11"/>
      <c r="J30" s="10"/>
      <c r="K30" s="10"/>
      <c r="L30" s="10"/>
      <c r="M30" s="23"/>
      <c r="N30" s="11"/>
      <c r="O30" s="11"/>
      <c r="P30" s="12"/>
      <c r="Q30" s="19"/>
      <c r="R30" s="12"/>
      <c r="S30" s="20"/>
      <c r="T30" s="19"/>
      <c r="U30" s="19"/>
      <c r="V30" s="19"/>
      <c r="W30" s="12"/>
      <c r="X30" s="1"/>
    </row>
    <row r="31" spans="1:24" s="2" customFormat="1" ht="28.95" customHeight="1" x14ac:dyDescent="0.3">
      <c r="A31" s="9"/>
      <c r="B31" s="21"/>
      <c r="C31" s="16"/>
      <c r="D31" s="14"/>
      <c r="E31" s="15"/>
      <c r="F31" s="15"/>
      <c r="G31" s="22"/>
      <c r="H31" s="22"/>
      <c r="I31" s="11"/>
      <c r="J31" s="10"/>
      <c r="K31" s="10"/>
      <c r="L31" s="10"/>
      <c r="M31" s="23"/>
      <c r="N31" s="11"/>
      <c r="O31" s="11"/>
      <c r="P31" s="12"/>
      <c r="Q31" s="19"/>
      <c r="R31" s="12"/>
      <c r="S31" s="20"/>
      <c r="T31" s="19"/>
      <c r="U31" s="19"/>
      <c r="V31" s="19"/>
      <c r="W31" s="12"/>
      <c r="X31" s="1"/>
    </row>
  </sheetData>
  <mergeCells count="1">
    <mergeCell ref="A29:B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:XFD8"/>
    </sheetView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Нина Кочетова</cp:lastModifiedBy>
  <cp:lastPrinted>2022-11-09T05:09:16Z</cp:lastPrinted>
  <dcterms:created xsi:type="dcterms:W3CDTF">2017-07-19T08:16:29Z</dcterms:created>
  <dcterms:modified xsi:type="dcterms:W3CDTF">2022-11-09T05:10:59Z</dcterms:modified>
</cp:coreProperties>
</file>