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Лист1!$A$14:$U$209</definedName>
    <definedName name="_xlnm.Print_Titles" localSheetId="0">Лист1!$13:$13</definedName>
  </definedNames>
  <calcPr calcId="145621"/>
</workbook>
</file>

<file path=xl/calcChain.xml><?xml version="1.0" encoding="utf-8"?>
<calcChain xmlns="http://schemas.openxmlformats.org/spreadsheetml/2006/main">
  <c r="L137" i="1" l="1"/>
  <c r="M137" i="1"/>
  <c r="N137" i="1"/>
  <c r="O137" i="1"/>
  <c r="P137" i="1"/>
  <c r="Q137" i="1"/>
  <c r="K137" i="1"/>
  <c r="N135" i="1"/>
  <c r="H111" i="1"/>
  <c r="I111" i="1"/>
  <c r="J111" i="1"/>
  <c r="K111" i="1"/>
  <c r="L111" i="1"/>
  <c r="M111" i="1"/>
  <c r="O111" i="1"/>
  <c r="P111" i="1"/>
  <c r="Q111" i="1"/>
  <c r="G111" i="1"/>
  <c r="H126" i="1" l="1"/>
  <c r="I126" i="1"/>
  <c r="J126" i="1"/>
  <c r="K126" i="1"/>
  <c r="L126" i="1"/>
  <c r="M126" i="1"/>
  <c r="N126" i="1"/>
  <c r="O126" i="1"/>
  <c r="P126" i="1"/>
  <c r="Q126" i="1"/>
  <c r="G126" i="1"/>
  <c r="N107" i="1"/>
  <c r="Q153" i="1" l="1"/>
  <c r="N186" i="1" l="1"/>
  <c r="N187" i="1"/>
  <c r="N188" i="1"/>
  <c r="N189" i="1"/>
  <c r="N190" i="1"/>
  <c r="N191" i="1"/>
  <c r="N192" i="1"/>
  <c r="N193" i="1"/>
  <c r="N194" i="1"/>
  <c r="N195" i="1"/>
  <c r="N196" i="1"/>
  <c r="N184" i="1"/>
  <c r="P183" i="1"/>
  <c r="H183" i="1"/>
  <c r="I183" i="1"/>
  <c r="J183" i="1"/>
  <c r="K183" i="1"/>
  <c r="L183" i="1"/>
  <c r="M183" i="1"/>
  <c r="O183" i="1"/>
  <c r="G183" i="1"/>
  <c r="N201" i="1"/>
  <c r="N202" i="1"/>
  <c r="N203" i="1"/>
  <c r="N204" i="1"/>
  <c r="N206" i="1"/>
  <c r="N173" i="1"/>
  <c r="N174" i="1"/>
  <c r="N175" i="1"/>
  <c r="N177" i="1"/>
  <c r="N178" i="1"/>
  <c r="N171" i="1"/>
  <c r="N166" i="1"/>
  <c r="N154" i="1"/>
  <c r="N93" i="1"/>
  <c r="N183" i="1" l="1"/>
  <c r="Q183" i="1"/>
  <c r="H120" i="1" l="1"/>
  <c r="I120" i="1"/>
  <c r="J120" i="1"/>
  <c r="K120" i="1"/>
  <c r="L120" i="1"/>
  <c r="M120" i="1"/>
  <c r="O120" i="1"/>
  <c r="P120" i="1"/>
  <c r="Q120" i="1"/>
  <c r="H97" i="1"/>
  <c r="I97" i="1"/>
  <c r="J97" i="1"/>
  <c r="K97" i="1"/>
  <c r="L97" i="1"/>
  <c r="M97" i="1"/>
  <c r="O97" i="1"/>
  <c r="P97" i="1"/>
  <c r="Q97" i="1"/>
  <c r="H69" i="1" l="1"/>
  <c r="I69" i="1"/>
  <c r="J69" i="1"/>
  <c r="K69" i="1"/>
  <c r="L69" i="1"/>
  <c r="M69" i="1"/>
  <c r="N69" i="1"/>
  <c r="O69" i="1"/>
  <c r="P69" i="1"/>
  <c r="Q69" i="1"/>
  <c r="G69" i="1"/>
  <c r="H45" i="1" l="1"/>
  <c r="H44" i="1" s="1"/>
  <c r="I45" i="1"/>
  <c r="I44" i="1" s="1"/>
  <c r="J45" i="1"/>
  <c r="J44" i="1" s="1"/>
  <c r="K45" i="1"/>
  <c r="K44" i="1" s="1"/>
  <c r="L45" i="1"/>
  <c r="L44" i="1" s="1"/>
  <c r="O45" i="1"/>
  <c r="O44" i="1" s="1"/>
  <c r="P45" i="1"/>
  <c r="P44" i="1" s="1"/>
  <c r="Q45" i="1"/>
  <c r="Q44" i="1" s="1"/>
  <c r="G45" i="1"/>
  <c r="H53" i="1"/>
  <c r="I53" i="1"/>
  <c r="J53" i="1"/>
  <c r="K53" i="1"/>
  <c r="L53" i="1"/>
  <c r="M53" i="1"/>
  <c r="O53" i="1"/>
  <c r="P53" i="1"/>
  <c r="Q53" i="1"/>
  <c r="G53" i="1"/>
  <c r="N55" i="1"/>
  <c r="N58" i="1"/>
  <c r="N67" i="1"/>
  <c r="N51" i="1"/>
  <c r="N45" i="1" l="1"/>
  <c r="N44" i="1" s="1"/>
  <c r="N53" i="1"/>
  <c r="O153" i="1"/>
  <c r="O108" i="1" l="1"/>
  <c r="O46" i="1"/>
  <c r="Q155" i="1" l="1"/>
  <c r="P155" i="1"/>
  <c r="O155" i="1"/>
  <c r="N155" i="1"/>
  <c r="P170" i="1" l="1"/>
  <c r="P179" i="1"/>
  <c r="Q179" i="1"/>
  <c r="N96" i="1" l="1"/>
  <c r="N95" i="1"/>
  <c r="N105" i="1"/>
  <c r="N102" i="1"/>
  <c r="Q106" i="1"/>
  <c r="P106" i="1"/>
  <c r="O106" i="1"/>
  <c r="N125" i="1"/>
  <c r="N124" i="1"/>
  <c r="N123" i="1"/>
  <c r="N122" i="1"/>
  <c r="N121" i="1"/>
  <c r="N134" i="1"/>
  <c r="N136" i="1"/>
  <c r="O179" i="1"/>
  <c r="N179" i="1" s="1"/>
  <c r="Q197" i="1"/>
  <c r="P197" i="1"/>
  <c r="N120" i="1" l="1"/>
  <c r="N97" i="1"/>
  <c r="N197" i="1"/>
  <c r="H155" i="1" l="1"/>
  <c r="I155" i="1"/>
  <c r="J155" i="1"/>
  <c r="K155" i="1"/>
  <c r="L155" i="1"/>
  <c r="M155" i="1"/>
  <c r="H160" i="1"/>
  <c r="I160" i="1"/>
  <c r="J160" i="1"/>
  <c r="K160" i="1"/>
  <c r="L160" i="1"/>
  <c r="M160" i="1"/>
  <c r="H163" i="1"/>
  <c r="I163" i="1"/>
  <c r="J163" i="1"/>
  <c r="K163" i="1"/>
  <c r="L163" i="1"/>
  <c r="M163" i="1"/>
  <c r="H197" i="1"/>
  <c r="I197" i="1"/>
  <c r="J197" i="1"/>
  <c r="K197" i="1"/>
  <c r="L197" i="1"/>
  <c r="M197" i="1"/>
  <c r="H179" i="1"/>
  <c r="I179" i="1"/>
  <c r="J179" i="1"/>
  <c r="K179" i="1"/>
  <c r="L179" i="1"/>
  <c r="M179" i="1"/>
  <c r="H137" i="1"/>
  <c r="I137" i="1"/>
  <c r="J137" i="1"/>
  <c r="G137" i="1"/>
  <c r="O170" i="1" l="1"/>
  <c r="O160" i="1"/>
  <c r="O197" i="1"/>
  <c r="O163" i="1"/>
  <c r="G197" i="1"/>
  <c r="M153" i="1"/>
  <c r="L153" i="1"/>
  <c r="K153" i="1"/>
  <c r="J153" i="1"/>
  <c r="I153" i="1"/>
  <c r="H153" i="1"/>
  <c r="G153" i="1"/>
  <c r="M133" i="1"/>
  <c r="L133" i="1"/>
  <c r="K133" i="1"/>
  <c r="J133" i="1"/>
  <c r="I133" i="1"/>
  <c r="H133" i="1"/>
  <c r="G133" i="1"/>
  <c r="G97" i="1"/>
  <c r="O132" i="1" l="1"/>
  <c r="N133" i="1"/>
  <c r="P133" i="1"/>
  <c r="N153" i="1"/>
  <c r="P153" i="1"/>
  <c r="Q133" i="1" l="1"/>
  <c r="H49" i="1" l="1"/>
  <c r="I49" i="1"/>
  <c r="J49" i="1"/>
  <c r="K49" i="1"/>
  <c r="L49" i="1"/>
  <c r="N49" i="1"/>
  <c r="O49" i="1"/>
  <c r="P49" i="1"/>
  <c r="G49" i="1"/>
  <c r="Q49" i="1" l="1"/>
  <c r="O60" i="1"/>
  <c r="P60" i="1"/>
  <c r="Q60" i="1"/>
  <c r="N60" i="1" l="1"/>
  <c r="H73" i="1" l="1"/>
  <c r="I73" i="1"/>
  <c r="J73" i="1"/>
  <c r="K73" i="1"/>
  <c r="L73" i="1"/>
  <c r="M73" i="1"/>
  <c r="N73" i="1"/>
  <c r="O73" i="1"/>
  <c r="P73" i="1"/>
  <c r="Q73" i="1"/>
  <c r="G73" i="1"/>
  <c r="O30" i="1" l="1"/>
  <c r="P30" i="1"/>
  <c r="Q30" i="1"/>
  <c r="N30" i="1"/>
  <c r="O35" i="1"/>
  <c r="P35" i="1"/>
  <c r="Q35" i="1"/>
  <c r="N35" i="1"/>
  <c r="K66" i="1" l="1"/>
  <c r="Q66" i="1"/>
  <c r="P66" i="1"/>
  <c r="O66" i="1"/>
  <c r="N66" i="1"/>
  <c r="M66" i="1"/>
  <c r="L66" i="1"/>
  <c r="J66" i="1"/>
  <c r="I66" i="1"/>
  <c r="H66" i="1"/>
  <c r="G66" i="1"/>
  <c r="H91" i="1" l="1"/>
  <c r="I91" i="1"/>
  <c r="J91" i="1"/>
  <c r="K91" i="1"/>
  <c r="L91" i="1"/>
  <c r="M91" i="1"/>
  <c r="G91" i="1"/>
  <c r="H94" i="1"/>
  <c r="I94" i="1"/>
  <c r="J94" i="1"/>
  <c r="K94" i="1"/>
  <c r="L94" i="1"/>
  <c r="M94" i="1"/>
  <c r="G94" i="1"/>
  <c r="O91" i="1" l="1"/>
  <c r="O94" i="1"/>
  <c r="O90" i="1" l="1"/>
  <c r="N94" i="1"/>
  <c r="N91" i="1"/>
  <c r="P91" i="1" l="1"/>
  <c r="Q94" i="1"/>
  <c r="P94" i="1"/>
  <c r="Q91" i="1"/>
  <c r="M170" i="1" l="1"/>
  <c r="M132" i="1" s="1"/>
  <c r="L170" i="1"/>
  <c r="L132" i="1" s="1"/>
  <c r="K170" i="1"/>
  <c r="K132" i="1" s="1"/>
  <c r="J170" i="1"/>
  <c r="J132" i="1" s="1"/>
  <c r="I170" i="1"/>
  <c r="I132" i="1" s="1"/>
  <c r="H170" i="1"/>
  <c r="H132" i="1" s="1"/>
  <c r="G170" i="1"/>
  <c r="M135" i="1"/>
  <c r="L135" i="1"/>
  <c r="K135" i="1"/>
  <c r="J135" i="1"/>
  <c r="I135" i="1"/>
  <c r="H135" i="1"/>
  <c r="G135" i="1"/>
  <c r="G163" i="1"/>
  <c r="G179" i="1"/>
  <c r="G160" i="1"/>
  <c r="M108" i="1"/>
  <c r="L108" i="1"/>
  <c r="K108" i="1"/>
  <c r="J108" i="1"/>
  <c r="I108" i="1"/>
  <c r="H108" i="1"/>
  <c r="G108" i="1"/>
  <c r="G120" i="1"/>
  <c r="Q85" i="1" l="1"/>
  <c r="P85" i="1"/>
  <c r="O85" i="1"/>
  <c r="N85" i="1"/>
  <c r="M85" i="1"/>
  <c r="L85" i="1"/>
  <c r="K85" i="1"/>
  <c r="J85" i="1"/>
  <c r="I85" i="1"/>
  <c r="H85" i="1"/>
  <c r="G85" i="1"/>
  <c r="Q83" i="1"/>
  <c r="P83" i="1"/>
  <c r="O83" i="1"/>
  <c r="N83" i="1"/>
  <c r="M83" i="1"/>
  <c r="L83" i="1"/>
  <c r="K83" i="1"/>
  <c r="J83" i="1"/>
  <c r="I83" i="1"/>
  <c r="H83" i="1"/>
  <c r="G83" i="1"/>
  <c r="Q80" i="1"/>
  <c r="P80" i="1"/>
  <c r="O80" i="1"/>
  <c r="N80" i="1"/>
  <c r="M80" i="1"/>
  <c r="L80" i="1"/>
  <c r="K80" i="1"/>
  <c r="J80" i="1"/>
  <c r="I80" i="1"/>
  <c r="H80" i="1"/>
  <c r="G80" i="1"/>
  <c r="Q78" i="1"/>
  <c r="P78" i="1"/>
  <c r="O78" i="1"/>
  <c r="N78" i="1"/>
  <c r="M78" i="1"/>
  <c r="L78" i="1"/>
  <c r="K78" i="1"/>
  <c r="J78" i="1"/>
  <c r="I78" i="1"/>
  <c r="H78" i="1"/>
  <c r="G78" i="1"/>
  <c r="Q42" i="1"/>
  <c r="P42" i="1"/>
  <c r="O42" i="1"/>
  <c r="N42" i="1"/>
  <c r="M42" i="1"/>
  <c r="L42" i="1"/>
  <c r="K42" i="1"/>
  <c r="J42" i="1"/>
  <c r="I42" i="1"/>
  <c r="H42" i="1"/>
  <c r="G42" i="1"/>
  <c r="Q70" i="1"/>
  <c r="P70" i="1"/>
  <c r="O70" i="1"/>
  <c r="N70" i="1"/>
  <c r="M70" i="1"/>
  <c r="L70" i="1"/>
  <c r="K70" i="1"/>
  <c r="J70" i="1"/>
  <c r="I70" i="1"/>
  <c r="H70" i="1"/>
  <c r="G70" i="1"/>
  <c r="G44" i="1" l="1"/>
  <c r="Q46" i="1"/>
  <c r="P46" i="1"/>
  <c r="N46" i="1"/>
  <c r="M46" i="1"/>
  <c r="L46" i="1"/>
  <c r="K46" i="1"/>
  <c r="J46" i="1"/>
  <c r="I46" i="1"/>
  <c r="H46" i="1"/>
  <c r="G46" i="1"/>
  <c r="Q25" i="1"/>
  <c r="P25" i="1"/>
  <c r="O25" i="1"/>
  <c r="N25" i="1"/>
  <c r="M25" i="1"/>
  <c r="L25" i="1"/>
  <c r="K25" i="1"/>
  <c r="J25" i="1"/>
  <c r="I25" i="1"/>
  <c r="H25" i="1"/>
  <c r="G25" i="1"/>
  <c r="Q16" i="1" l="1"/>
  <c r="N16" i="1"/>
  <c r="P16" i="1"/>
  <c r="O16" i="1"/>
  <c r="Q19" i="1"/>
  <c r="Q18" i="1" s="1"/>
  <c r="P19" i="1"/>
  <c r="P18" i="1" s="1"/>
  <c r="O19" i="1"/>
  <c r="O18" i="1" s="1"/>
  <c r="O15" i="1" s="1"/>
  <c r="N19" i="1"/>
  <c r="N18" i="1" s="1"/>
  <c r="M19" i="1"/>
  <c r="L19" i="1"/>
  <c r="K19" i="1"/>
  <c r="J19" i="1"/>
  <c r="I19" i="1"/>
  <c r="H19" i="1"/>
  <c r="G19" i="1"/>
  <c r="K60" i="1" l="1"/>
  <c r="M30" i="1" l="1"/>
  <c r="L30" i="1"/>
  <c r="K30" i="1"/>
  <c r="J30" i="1"/>
  <c r="I30" i="1"/>
  <c r="H30" i="1"/>
  <c r="G30" i="1"/>
  <c r="N17" i="1" l="1"/>
  <c r="P17" i="1"/>
  <c r="Q17" i="1"/>
  <c r="O17" i="1"/>
  <c r="O14" i="1" s="1"/>
  <c r="G155" i="1"/>
  <c r="G132" i="1" s="1"/>
  <c r="N106" i="1"/>
  <c r="M106" i="1"/>
  <c r="M90" i="1" s="1"/>
  <c r="L106" i="1"/>
  <c r="L90" i="1" s="1"/>
  <c r="K106" i="1"/>
  <c r="K90" i="1" s="1"/>
  <c r="J106" i="1"/>
  <c r="J90" i="1" s="1"/>
  <c r="I106" i="1"/>
  <c r="I90" i="1" s="1"/>
  <c r="H106" i="1"/>
  <c r="H90" i="1" s="1"/>
  <c r="G106" i="1"/>
  <c r="G90" i="1" s="1"/>
  <c r="M60" i="1"/>
  <c r="L60" i="1"/>
  <c r="J60" i="1"/>
  <c r="I60" i="1"/>
  <c r="H60" i="1"/>
  <c r="G60" i="1"/>
  <c r="M52" i="1"/>
  <c r="M45" i="1" s="1"/>
  <c r="M44" i="1" s="1"/>
  <c r="M41" i="1"/>
  <c r="M16" i="1" s="1"/>
  <c r="L41" i="1"/>
  <c r="L16" i="1" s="1"/>
  <c r="K41" i="1"/>
  <c r="K16" i="1" s="1"/>
  <c r="J41" i="1"/>
  <c r="J16" i="1" s="1"/>
  <c r="I41" i="1"/>
  <c r="I16" i="1" s="1"/>
  <c r="H41" i="1"/>
  <c r="H16" i="1" s="1"/>
  <c r="G41" i="1"/>
  <c r="G16" i="1" s="1"/>
  <c r="M35" i="1"/>
  <c r="M18" i="1" s="1"/>
  <c r="L35" i="1"/>
  <c r="L18" i="1" s="1"/>
  <c r="K35" i="1"/>
  <c r="K18" i="1" s="1"/>
  <c r="J35" i="1"/>
  <c r="J18" i="1" s="1"/>
  <c r="I35" i="1"/>
  <c r="I18" i="1" s="1"/>
  <c r="H35" i="1"/>
  <c r="H18" i="1" s="1"/>
  <c r="G35" i="1"/>
  <c r="G18" i="1" s="1"/>
  <c r="I15" i="1" l="1"/>
  <c r="J15" i="1"/>
  <c r="K15" i="1"/>
  <c r="M15" i="1"/>
  <c r="H15" i="1"/>
  <c r="L15" i="1"/>
  <c r="M49" i="1"/>
  <c r="I17" i="1"/>
  <c r="I14" i="1" s="1"/>
  <c r="K17" i="1"/>
  <c r="K14" i="1" s="1"/>
  <c r="M17" i="1"/>
  <c r="M14" i="1" s="1"/>
  <c r="H17" i="1"/>
  <c r="H14" i="1" s="1"/>
  <c r="J17" i="1"/>
  <c r="J14" i="1" s="1"/>
  <c r="L17" i="1"/>
  <c r="L14" i="1" s="1"/>
  <c r="G15" i="1" l="1"/>
  <c r="G17" i="1"/>
  <c r="G14" i="1" s="1"/>
  <c r="Q170" i="1"/>
  <c r="N170" i="1" s="1"/>
  <c r="Q163" i="1"/>
  <c r="P163" i="1"/>
  <c r="Q160" i="1"/>
  <c r="P160" i="1"/>
  <c r="N160" i="1"/>
  <c r="Q108" i="1"/>
  <c r="Q90" i="1" s="1"/>
  <c r="P108" i="1"/>
  <c r="P90" i="1" s="1"/>
  <c r="N108" i="1"/>
  <c r="Q132" i="1" l="1"/>
  <c r="Q14" i="1" s="1"/>
  <c r="P132" i="1"/>
  <c r="P14" i="1" s="1"/>
  <c r="N111" i="1"/>
  <c r="N90" i="1" s="1"/>
  <c r="N163" i="1"/>
  <c r="N132" i="1" s="1"/>
  <c r="Q15" i="1" l="1"/>
  <c r="N15" i="1"/>
  <c r="P15" i="1"/>
  <c r="N14" i="1"/>
</calcChain>
</file>

<file path=xl/sharedStrings.xml><?xml version="1.0" encoding="utf-8"?>
<sst xmlns="http://schemas.openxmlformats.org/spreadsheetml/2006/main" count="1119" uniqueCount="386">
  <si>
    <t>к Программе</t>
  </si>
  <si>
    <t>№ п/п</t>
  </si>
  <si>
    <t>Адрес
многоквартирного дома</t>
  </si>
  <si>
    <t>Документ,
подтверждающий
признание много-квартирного дома
аварийным</t>
  </si>
  <si>
    <t>Планируемая дата  окончания
переселения (квартал, год)</t>
  </si>
  <si>
    <t>Планируемая дата сноса 
многоквартирного дома (квартал, год)</t>
  </si>
  <si>
    <t>Число жителей, планируемых
 к переселению</t>
  </si>
  <si>
    <t>Количество расселяемых жилых
помещений</t>
  </si>
  <si>
    <t>Площадь расселяемых жилых помещений</t>
  </si>
  <si>
    <t>Примечание</t>
  </si>
  <si>
    <t>всего</t>
  </si>
  <si>
    <t>в том числе</t>
  </si>
  <si>
    <t xml:space="preserve">за счёт средств областного 
бюджета Ульяновской области </t>
  </si>
  <si>
    <t xml:space="preserve">за счёт  средств бюджетов муниципальных 
образований Ульяновской области </t>
  </si>
  <si>
    <t>частная
собственность</t>
  </si>
  <si>
    <t>муниципальная
собственность</t>
  </si>
  <si>
    <t>номер</t>
  </si>
  <si>
    <t>дата</t>
  </si>
  <si>
    <t>чел.</t>
  </si>
  <si>
    <t>ед.</t>
  </si>
  <si>
    <t>кв. м</t>
  </si>
  <si>
    <t>руб.</t>
  </si>
  <si>
    <t>X</t>
  </si>
  <si>
    <t>без финансовой поддержки Фонда</t>
  </si>
  <si>
    <t>Итого по этапу 2019 года:</t>
  </si>
  <si>
    <t>Итого по этапу 2019 года с финансовой поддержкой Фонда:</t>
  </si>
  <si>
    <t>Итого по муниципальному образованию                                «Инзенское городское поселение»</t>
  </si>
  <si>
    <t>1.</t>
  </si>
  <si>
    <t>г. Инза, ул. Рузаевская, д. 30</t>
  </si>
  <si>
    <t>IV кв. 2020 г.</t>
  </si>
  <si>
    <t>IV кв. 2021 г.</t>
  </si>
  <si>
    <t>2.</t>
  </si>
  <si>
    <t>г. Инза, ул. Красных Бойцов, д. 33</t>
  </si>
  <si>
    <t>б/н</t>
  </si>
  <si>
    <t>3.</t>
  </si>
  <si>
    <t>г. Инза, ул. Чапаева, д. 3</t>
  </si>
  <si>
    <t>Итого по муниципальному образованию «Сенгилеевское городское поселение»</t>
  </si>
  <si>
    <t>4.</t>
  </si>
  <si>
    <t>01</t>
  </si>
  <si>
    <t>5.</t>
  </si>
  <si>
    <t>р.п. Цемзавод, ул. Горького, д. 3</t>
  </si>
  <si>
    <t>181-П</t>
  </si>
  <si>
    <t>Итого по муниципальному образованию «Ишеевское городское поселение»</t>
  </si>
  <si>
    <t>6.</t>
  </si>
  <si>
    <t xml:space="preserve">р.п. Ишеевка, пер. Почтовый, д. 8
</t>
  </si>
  <si>
    <t>7.</t>
  </si>
  <si>
    <t>8.</t>
  </si>
  <si>
    <t>р.п. Ишеевка, пер. Ульянова, д. 6</t>
  </si>
  <si>
    <t>70</t>
  </si>
  <si>
    <t>9.</t>
  </si>
  <si>
    <t>р.п. Ишеевка, ул. Мира, д. 3</t>
  </si>
  <si>
    <t>10.</t>
  </si>
  <si>
    <t>г. Ульяновск, 4 пер. Ватутина, д. 8</t>
  </si>
  <si>
    <t>11.</t>
  </si>
  <si>
    <t>г. Ульяновск, ул. Хваткова, д. 12</t>
  </si>
  <si>
    <t>12.</t>
  </si>
  <si>
    <t>г. Ульяновск, ул. Хваткова, д. 14</t>
  </si>
  <si>
    <t>13.</t>
  </si>
  <si>
    <t>г. Ульяновск, пос. УКСМ, д. 4</t>
  </si>
  <si>
    <t>14.</t>
  </si>
  <si>
    <t>По этапу  2019 года без финансовой поддержки Фонда</t>
  </si>
  <si>
    <t>15.</t>
  </si>
  <si>
    <t>Итого по этапу 2020 года:</t>
  </si>
  <si>
    <t>Х</t>
  </si>
  <si>
    <t>Итого по этапу 2020 года с финансовой поддержкой Фонда:</t>
  </si>
  <si>
    <t>Итого по муниципальному образованию «Барышское городское поселение»</t>
  </si>
  <si>
    <t>16.</t>
  </si>
  <si>
    <t>г. Барыш, пер. Ленина, д. 33</t>
  </si>
  <si>
    <t>IV кв. 2022 г.</t>
  </si>
  <si>
    <t>17.</t>
  </si>
  <si>
    <t>г. Барыш, ул. Гладышева, д. 10</t>
  </si>
  <si>
    <t>Итого по муниципальному образованию «Языковское городское поселение»</t>
  </si>
  <si>
    <t>18.</t>
  </si>
  <si>
    <t>6</t>
  </si>
  <si>
    <t>19.</t>
  </si>
  <si>
    <t>7</t>
  </si>
  <si>
    <t>Итого по муниципальному образованию
«город Димитровград»</t>
  </si>
  <si>
    <t>20.</t>
  </si>
  <si>
    <t>40/12</t>
  </si>
  <si>
    <t>21.</t>
  </si>
  <si>
    <t>г. Димитровград, п. Лесхоза, д. 2а</t>
  </si>
  <si>
    <t>01/13</t>
  </si>
  <si>
    <t>22.</t>
  </si>
  <si>
    <t>30/13</t>
  </si>
  <si>
    <t>Итого по муниципальному 
образованию «город Новоульяновск»</t>
  </si>
  <si>
    <t>23.</t>
  </si>
  <si>
    <t>756-П</t>
  </si>
  <si>
    <t>24.</t>
  </si>
  <si>
    <t>25.</t>
  </si>
  <si>
    <t>26.</t>
  </si>
  <si>
    <t>27.</t>
  </si>
  <si>
    <t>28.</t>
  </si>
  <si>
    <t>г. Ульяновск, ул. Полбина, д. 26</t>
  </si>
  <si>
    <t>29.</t>
  </si>
  <si>
    <t>г. Ульяновск, ул. Стасова, д. 7</t>
  </si>
  <si>
    <t>По этапу  2020 года без финансовой поддержки Фонда</t>
  </si>
  <si>
    <t>30.</t>
  </si>
  <si>
    <t>31.</t>
  </si>
  <si>
    <t>32.</t>
  </si>
  <si>
    <t>г. Ульяновск, пос. 901 км, д. 2</t>
  </si>
  <si>
    <t>IV кв. 2023 г.</t>
  </si>
  <si>
    <t>IV кв. 2024 г.</t>
  </si>
  <si>
    <t>Итого по этапу 2021 года с финансовой поддержкой Фонда:</t>
  </si>
  <si>
    <t>г. Барыш, пер. Победы, д. 8</t>
  </si>
  <si>
    <t>г. Барыш, ул. Елховская, д. 28</t>
  </si>
  <si>
    <t>р.п. Языково, ул. Цветкова, д. 5а</t>
  </si>
  <si>
    <t>р.п. Языково, ул. Цветкова, д. 7</t>
  </si>
  <si>
    <t>р.п. Языково, ул. Цветкова, д. 9</t>
  </si>
  <si>
    <t>р.п. Языково, ул. Цветкова, д. 9а</t>
  </si>
  <si>
    <t>33.</t>
  </si>
  <si>
    <t>550-П</t>
  </si>
  <si>
    <t>34.</t>
  </si>
  <si>
    <t>г. Сенгилей, ул. Тельмана, д. 16</t>
  </si>
  <si>
    <t>05</t>
  </si>
  <si>
    <t>35.</t>
  </si>
  <si>
    <t>р.п. Сурское, ул. Жигарина, д. 49</t>
  </si>
  <si>
    <t>138а</t>
  </si>
  <si>
    <t>36.</t>
  </si>
  <si>
    <t xml:space="preserve">р.п. Ишеевка, ул. Ульянова, д. 10
</t>
  </si>
  <si>
    <t>37.</t>
  </si>
  <si>
    <t xml:space="preserve">р.п. Ишеевка, ул. Ульянова, д. 2
</t>
  </si>
  <si>
    <t>38.</t>
  </si>
  <si>
    <t>г. Димитровград, ул. Бурцева, д. 6</t>
  </si>
  <si>
    <t>66/12</t>
  </si>
  <si>
    <t>39.</t>
  </si>
  <si>
    <t>31/12</t>
  </si>
  <si>
    <t>40.</t>
  </si>
  <si>
    <t>08/14</t>
  </si>
  <si>
    <t>41.</t>
  </si>
  <si>
    <t>69/12</t>
  </si>
  <si>
    <t>42.</t>
  </si>
  <si>
    <t>53/12</t>
  </si>
  <si>
    <t>105.</t>
  </si>
  <si>
    <t>106.</t>
  </si>
  <si>
    <t>107.</t>
  </si>
  <si>
    <t>43.</t>
  </si>
  <si>
    <t>44.</t>
  </si>
  <si>
    <t>Итого по этапу 2022 года с финансовой поддержкой Фонда:</t>
  </si>
  <si>
    <t>45.</t>
  </si>
  <si>
    <t xml:space="preserve">г. Инза, ул. Красных Бойцов, д. 2Б
</t>
  </si>
  <si>
    <t>46.</t>
  </si>
  <si>
    <t xml:space="preserve">г. Инза, ул. Революции, д. 95
</t>
  </si>
  <si>
    <t>47.</t>
  </si>
  <si>
    <t>г. Инза, ул. Чапаева, д. 16</t>
  </si>
  <si>
    <t>48.</t>
  </si>
  <si>
    <t>г. Инза, пос. Лесной, д. 2</t>
  </si>
  <si>
    <t>49.</t>
  </si>
  <si>
    <t>г. Инза, пос. Лесной, д. 6</t>
  </si>
  <si>
    <t>50.</t>
  </si>
  <si>
    <t>51.</t>
  </si>
  <si>
    <t>р.п. Языково, ул. Благова, д. 6</t>
  </si>
  <si>
    <t>36</t>
  </si>
  <si>
    <t>52.</t>
  </si>
  <si>
    <t>р.п. Языково, ул. Гагарина, д. 13</t>
  </si>
  <si>
    <t>53.</t>
  </si>
  <si>
    <t>р.п. Языково, ул. Гагарина, д. 31</t>
  </si>
  <si>
    <t>54.</t>
  </si>
  <si>
    <t>р.п. Языково, ул. Гагарина, д. 33</t>
  </si>
  <si>
    <t>55.</t>
  </si>
  <si>
    <t>р.п. Языково, ул. Клубная, д. 10</t>
  </si>
  <si>
    <t>56.</t>
  </si>
  <si>
    <t>р.п. Языково, ул. Клубная, д. 11</t>
  </si>
  <si>
    <t>57.</t>
  </si>
  <si>
    <t>8</t>
  </si>
  <si>
    <t>58.</t>
  </si>
  <si>
    <t>9</t>
  </si>
  <si>
    <t>59.</t>
  </si>
  <si>
    <t>60.</t>
  </si>
  <si>
    <t>61.</t>
  </si>
  <si>
    <t>р.п. Ишеевка, ул. Луговая, д. 5</t>
  </si>
  <si>
    <t>62.</t>
  </si>
  <si>
    <t>р.п. Ишеевка, ул. Луговая, д. 26</t>
  </si>
  <si>
    <t>63.</t>
  </si>
  <si>
    <t>д. Салмановка, ул. Дружбы, д. 1а</t>
  </si>
  <si>
    <t>Итого по муниципальному 
образованию «город Димитровград»</t>
  </si>
  <si>
    <t>23/13</t>
  </si>
  <si>
    <t>66.</t>
  </si>
  <si>
    <t>02/13</t>
  </si>
  <si>
    <t>67.</t>
  </si>
  <si>
    <t>05/13</t>
  </si>
  <si>
    <t>68.</t>
  </si>
  <si>
    <t>г. Димитровград, ул. Победы, д. 1</t>
  </si>
  <si>
    <t>17/13</t>
  </si>
  <si>
    <t>69.</t>
  </si>
  <si>
    <t>г. Димитровград, ул. Победы, д. 3</t>
  </si>
  <si>
    <t>16/13</t>
  </si>
  <si>
    <t>70.</t>
  </si>
  <si>
    <t>67/12</t>
  </si>
  <si>
    <t>71.</t>
  </si>
  <si>
    <t>г. Ульяновск, пос. УКСМ, д. 4а</t>
  </si>
  <si>
    <t>72.</t>
  </si>
  <si>
    <t>г. Ульяновск, пос. УКСМ, д. 5а</t>
  </si>
  <si>
    <t>74.</t>
  </si>
  <si>
    <t>76.</t>
  </si>
  <si>
    <t>77.</t>
  </si>
  <si>
    <t>г. Ульяновск, ул. Стасова, д. 5</t>
  </si>
  <si>
    <t>78.</t>
  </si>
  <si>
    <t>г. Барыш, пер. Пушкина, д. 11</t>
  </si>
  <si>
    <t>691-А</t>
  </si>
  <si>
    <t>79.</t>
  </si>
  <si>
    <t>г. Барыш, ул. Луначарского, д. 18</t>
  </si>
  <si>
    <t>690-А</t>
  </si>
  <si>
    <t>Итого по муниципальному образованию «Чуфаровское городское поселение»</t>
  </si>
  <si>
    <t>80.</t>
  </si>
  <si>
    <t>р.п. Чуфарово, ул. Железной Дивизии, д. 5</t>
  </si>
  <si>
    <t>147а</t>
  </si>
  <si>
    <t>81.</t>
  </si>
  <si>
    <t>р.п. Языково, ул. Клубная, д. 5</t>
  </si>
  <si>
    <t>82.</t>
  </si>
  <si>
    <t>р.п. Языково, ул. Клубная, д. 6</t>
  </si>
  <si>
    <t>83.</t>
  </si>
  <si>
    <t>р.п. Языково, ул. Клубная, д. 7</t>
  </si>
  <si>
    <t>84.</t>
  </si>
  <si>
    <t>85.</t>
  </si>
  <si>
    <t>р.п. Языково, ул. Цветкова, д. 1а</t>
  </si>
  <si>
    <t>86.</t>
  </si>
  <si>
    <t>р.п. Языково, ул. Цветкова, д. 13</t>
  </si>
  <si>
    <t>87.</t>
  </si>
  <si>
    <t>р.п. Языково, ул. Цветкова, д. 10</t>
  </si>
  <si>
    <t>Итого по муниципальному образованию «Новочеремшанское сельское поселение»</t>
  </si>
  <si>
    <t>88.</t>
  </si>
  <si>
    <t>Итого по муниципальному образованию «Новослободское сельское поселение»</t>
  </si>
  <si>
    <t>92.</t>
  </si>
  <si>
    <t>93.</t>
  </si>
  <si>
    <t>пос. Лесной, ул. Заречная, д. 2</t>
  </si>
  <si>
    <t>пос. Лесной, ул. Заречная, д. 4</t>
  </si>
  <si>
    <t>пос. Лесной, ул. Заречная, д. 6</t>
  </si>
  <si>
    <t>96.</t>
  </si>
  <si>
    <t>пос. Лесной, ул. Заречная, д. 8</t>
  </si>
  <si>
    <t>97.</t>
  </si>
  <si>
    <t>пос. Лесной, ул. Заречная, д. 17</t>
  </si>
  <si>
    <t>98.</t>
  </si>
  <si>
    <t>пос. Лесной, ул. Заречная, д. 19</t>
  </si>
  <si>
    <t>101.</t>
  </si>
  <si>
    <t>г. Димитровград, ул. Бурцева, д. 4</t>
  </si>
  <si>
    <t>04/14</t>
  </si>
  <si>
    <t>102.</t>
  </si>
  <si>
    <t>02/15</t>
  </si>
  <si>
    <t>103.</t>
  </si>
  <si>
    <t>10/14</t>
  </si>
  <si>
    <t>104.</t>
  </si>
  <si>
    <t>03/15</t>
  </si>
  <si>
    <t>15/13</t>
  </si>
  <si>
    <t>06/13</t>
  </si>
  <si>
    <t>111.</t>
  </si>
  <si>
    <t>112.</t>
  </si>
  <si>
    <t>Итого по муниципальному образованию «Карсунское городское поселение»</t>
  </si>
  <si>
    <t>115.</t>
  </si>
  <si>
    <t>р.п. Карсун, ул. Пушкина, д. 84</t>
  </si>
  <si>
    <t>116.</t>
  </si>
  <si>
    <t>117.</t>
  </si>
  <si>
    <t>р.п. Языково, ул. Клубная, д. 20</t>
  </si>
  <si>
    <t>118.</t>
  </si>
  <si>
    <t>119.</t>
  </si>
  <si>
    <t>р.п. Языково, ул. Мира, д. 22</t>
  </si>
  <si>
    <t>121.</t>
  </si>
  <si>
    <t>р.п. Языково, ул. Цветкова, д. 6</t>
  </si>
  <si>
    <t>123.</t>
  </si>
  <si>
    <t>р.п. Языково, ул. Набережная, д. 8</t>
  </si>
  <si>
    <t>124.</t>
  </si>
  <si>
    <t>р.п. Языково, ул. Садовая, д. 13</t>
  </si>
  <si>
    <t>125.</t>
  </si>
  <si>
    <t>р.п. Языково, ул. Садовая, д. 17</t>
  </si>
  <si>
    <t>126.</t>
  </si>
  <si>
    <t>Итого по муниципальному образованию «Тушнинское сельское поселение»</t>
  </si>
  <si>
    <t>127.</t>
  </si>
  <si>
    <t>с. Екатериновка, пр-т Гая, д. 15</t>
  </si>
  <si>
    <t>128.</t>
  </si>
  <si>
    <t>129.</t>
  </si>
  <si>
    <t>130.</t>
  </si>
  <si>
    <t>131.</t>
  </si>
  <si>
    <t>132.</t>
  </si>
  <si>
    <t>133.</t>
  </si>
  <si>
    <t>с. Тушна, ул. Школьная, д. 21</t>
  </si>
  <si>
    <t>134.</t>
  </si>
  <si>
    <t>с. Тушна, ул. Школьная, д. 23</t>
  </si>
  <si>
    <t>135.</t>
  </si>
  <si>
    <t>г. Ульяновск, ул. Полбина, д. 28</t>
  </si>
  <si>
    <t>137.</t>
  </si>
  <si>
    <t>г. Ульяновск, ул. Герасимова, д. 27</t>
  </si>
  <si>
    <t>138.</t>
  </si>
  <si>
    <t>«ПРИЛОЖЕНИЕ № 5</t>
  </si>
  <si>
    <t>г. Ульяновск, ул. Локомотивная,                           д. 70</t>
  </si>
  <si>
    <t>г. Димитровград, ул. Парковая,              д. 8</t>
  </si>
  <si>
    <t>73.</t>
  </si>
  <si>
    <t>75.</t>
  </si>
  <si>
    <t>99.</t>
  </si>
  <si>
    <t>100.</t>
  </si>
  <si>
    <t>108.</t>
  </si>
  <si>
    <t>109.</t>
  </si>
  <si>
    <t>113.</t>
  </si>
  <si>
    <t>114.</t>
  </si>
  <si>
    <t>110.</t>
  </si>
  <si>
    <t>г. Новоульяновск,                                    пер. Коммунаров, д. 13</t>
  </si>
  <si>
    <t>г. Новоульяновск,                                   пер. Коммунаров, д. 9</t>
  </si>
  <si>
    <t>г. Новоульяновск,                                          пер. Коммунаров, д. 5</t>
  </si>
  <si>
    <t>г. Новоульяновск,                                  пер. Коммунаров, д. 7</t>
  </si>
  <si>
    <t>г. Новоульяновск, ул. Волжская,                 д. 32</t>
  </si>
  <si>
    <t>г. Новоульяновск, ул. Ленина,                 д. 16/25</t>
  </si>
  <si>
    <t>р.п. Языково, ул. Красный Текстильщик, д. 3</t>
  </si>
  <si>
    <t>р.п. Языково, ул. Красный Текстильщик, д. 17</t>
  </si>
  <si>
    <t>г. Димитровград,                                       ул. Тухачевского,  д. 146</t>
  </si>
  <si>
    <t>г. Димитровград, ул. Самарская,                 д. 16</t>
  </si>
  <si>
    <t>г. Димитровград, ул. Гагарина,                д. 58</t>
  </si>
  <si>
    <t>г. Димитровград,                                       ул. Комсомольская,  д. 91</t>
  </si>
  <si>
    <t>г. Ульяновск, ул. Локомотивная,                               д. 70</t>
  </si>
  <si>
    <t>р.п. Языково, ул. Красный Текстильщик,  д. 16</t>
  </si>
  <si>
    <t>г. Ульяновск, пр-т Нариманова,                 д. 74</t>
  </si>
  <si>
    <t>за счёт средств государственной корпорации - Фонда содействия реформированию жилищно-коммунального хозяйства</t>
  </si>
  <si>
    <t>Предоставление жилого помещения из муниципального жилищного фонда</t>
  </si>
  <si>
    <t>Предоставлены жилые помещения из муниципального жилищного фонда</t>
  </si>
  <si>
    <t>р.п. Цемзавод, ул. 1-й Пятилетки,            д. 11</t>
  </si>
  <si>
    <t>р.п. Цемзавод, ул. 1-й Пятилетки,                д. 12</t>
  </si>
  <si>
    <t>г. Ульяновск, пос. 901-й км, д. 1</t>
  </si>
  <si>
    <t xml:space="preserve">с. Новочеремшанск, ул. Зелёная,              д. 6
</t>
  </si>
  <si>
    <t xml:space="preserve">с. Новочеремшанск, ул. Зелёная,                        д. 8
</t>
  </si>
  <si>
    <t>с. Новочеремшанск, ул. Парковая,                      д. 4</t>
  </si>
  <si>
    <t>с. Новочеремшанск, ул. Парковая,                д. 6</t>
  </si>
  <si>
    <t>г. Димитровград, ул. Матросова,             д. 4</t>
  </si>
  <si>
    <t>г. Ульяновск, 2-й пер. Зои Космодемьянской, д. 21а</t>
  </si>
  <si>
    <t>г. Сенгилей, ул. Торговый проезд,           д. 1</t>
  </si>
  <si>
    <t>г. Димитровград, ул. Вокзальная,               д. 40</t>
  </si>
  <si>
    <t>г. Димитровград, ул. Прониной,                                                                          д. 15</t>
  </si>
  <si>
    <t>139.</t>
  </si>
  <si>
    <t>95.</t>
  </si>
  <si>
    <t>140.</t>
  </si>
  <si>
    <t>141.</t>
  </si>
  <si>
    <t>Итого по муниципальному образованию «Инзенское городское поселение»</t>
  </si>
  <si>
    <t>64.</t>
  </si>
  <si>
    <t>65.</t>
  </si>
  <si>
    <t>90.</t>
  </si>
  <si>
    <t>91.</t>
  </si>
  <si>
    <t>142.</t>
  </si>
  <si>
    <t>г. Ульяновск, ул. Маяковского,                 д. 12</t>
  </si>
  <si>
    <t>с. Новая Слобода,  
ул. Первомайская,  д. 1А</t>
  </si>
  <si>
    <t>г. Димитровград, ул. Прониной, 
д. 15</t>
  </si>
  <si>
    <t>с. Екатериновка, ул. Новая Линия,
 д. 13</t>
  </si>
  <si>
    <t>с. Екатериновка, ул. Новая Линия,
 д. 16</t>
  </si>
  <si>
    <t xml:space="preserve">Итого по Ульяновской области, 
в том числе: </t>
  </si>
  <si>
    <t xml:space="preserve">г. Ульяновск,  
ул. Мостостроителей, д. 6                                              </t>
  </si>
  <si>
    <t>Итого по муниципальному образованию «город Ульяновск»:</t>
  </si>
  <si>
    <t>Итого по муниципальному образованию «город Новоульяновск»</t>
  </si>
  <si>
    <t xml:space="preserve">Итого по муниципальному образованию «город Ульяновск» </t>
  </si>
  <si>
    <t>Итого по муниципальному образованию «Сурское городское поселение»</t>
  </si>
  <si>
    <t>Итого по муниципальному образованию «город Димитровград»</t>
  </si>
  <si>
    <t>122.</t>
  </si>
  <si>
    <t>г. Димитровград, ул. Бурцева, д. 12</t>
  </si>
  <si>
    <t xml:space="preserve">ПЕРЕЧЕНЬ
 многоквартирных домов, признанных в установленном порядке до 1 января 2017 года аварийными                                                                          и подлежащими сносу или реконструкции в связи с физическим износом в процессе их эксплуатации,                                                                                                   с объёмами бюджетных ассигнований на финансовое обеспечение мероприятий Программы на 2019-2023 годы </t>
  </si>
  <si>
    <t>Итого по муниципальному образованию «город Ульяновск»</t>
  </si>
  <si>
    <t>р.п. Языково, ул. Красный Текстильщик,  д. 25</t>
  </si>
  <si>
    <t>р.п. Языково, ул. Красный Текстильщик,  д. 27</t>
  </si>
  <si>
    <t>89.</t>
  </si>
  <si>
    <t>94.</t>
  </si>
  <si>
    <t>136.</t>
  </si>
  <si>
    <t>р.п. Цемзавод, ул. 1-й Пятилетки,                    д. 14</t>
  </si>
  <si>
    <t>г. Димитровград, ул. Власть Труда,                        д. 19</t>
  </si>
  <si>
    <t>г. Димитровград, ул. Власть Труда,                     д. 29</t>
  </si>
  <si>
    <t>г. Новоульяновск, 
пер. Коммунаров, д. 1/8</t>
  </si>
  <si>
    <t>г. Новоульяновск,                              
  пер. Коммунаров, д. 3</t>
  </si>
  <si>
    <t>г. Новоульяновск, 
пос. Северный,  д. 5</t>
  </si>
  <si>
    <t>г. Димитровград, 
ул. Парковая,  д. 9</t>
  </si>
  <si>
    <t>г. Новоульяновск, 
ул. Ульяновская, д. 10</t>
  </si>
  <si>
    <t>143.</t>
  </si>
  <si>
    <t>г. Димитровград, 
ул. Власть Труда, д. 31</t>
  </si>
  <si>
    <t>г. Димитровград, 
ул. Власть Труда, д. 45</t>
  </si>
  <si>
    <t>Источники финансового обеспечения Программы</t>
  </si>
  <si>
    <t xml:space="preserve">всего,                                              в том числе:                     </t>
  </si>
  <si>
    <t>Χ</t>
  </si>
  <si>
    <t>д. Салмановка, ул. Текстильщиков,
д. 12</t>
  </si>
  <si>
    <t>г. Ульяновск, ул. Красноармейская, 
д. 14</t>
  </si>
  <si>
    <t>________________</t>
  </si>
  <si>
    <t>с финансовой поддержкой государственной корпорации – Фонда содействия реформированию жилищно-коммунального хозяйства (далее – Фонд)</t>
  </si>
  <si>
    <t>120.</t>
  </si>
  <si>
    <t>144.</t>
  </si>
  <si>
    <t>145.</t>
  </si>
  <si>
    <t>146.</t>
  </si>
  <si>
    <t>Итого по муниципальному образованию «Новоселкинское сельское поселение»</t>
  </si>
  <si>
    <t>с. Новоселки, ул. Уткина, д. 6</t>
  </si>
  <si>
    <t>с. Екатериновка, ул. Кузнечная,  д. 3</t>
  </si>
  <si>
    <t>с. Екатериновка, ул. Садовая, д. 32</t>
  </si>
  <si>
    <t>с. Екатериновка, ул. Новая Линия,   
д. 10</t>
  </si>
  <si>
    <t>г. Димитровград, ул. Бурцева,   д. 12</t>
  </si>
  <si>
    <t>г. Димитровград, ул. Власть Труда, 
д. 21</t>
  </si>
  <si>
    <t>г. Димитровград, ул. Власть Труда, 
д. 29</t>
  </si>
  <si>
    <t>г. Димитровград, ул. Власть Труда, 
д. 19</t>
  </si>
  <si>
    <t xml:space="preserve">г. Ульяновск, ул. Мостостроителей, 
д. 6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</si>
</sst>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\ _₽"/>
    <numFmt numFmtId="165" formatCode="###\ ###\ ###\ ##0"/>
    <numFmt numFmtId="166" formatCode="#,##0.0000000000000\ _₽"/>
    <numFmt numFmtId="167" formatCode="0.000"/>
    <numFmt numFmtId="168" formatCode="#,##0.000\ _₽"/>
    <numFmt numFmtId="169" formatCode="#,##0.0000\ _₽"/>
    <numFmt numFmtId="170" formatCode="0.00000000000"/>
    <numFmt numFmtId="171" formatCode="#,##0.00000\ _₽"/>
    <numFmt numFmtId="172" formatCode="0.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9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0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PT Astra Serif"/>
      <family val="1"/>
      <charset val="204"/>
    </font>
    <font>
      <sz val="18.600000000000001"/>
      <color theme="1"/>
      <name val="PT Astra Serif"/>
      <family val="1"/>
      <charset val="204"/>
    </font>
    <font>
      <sz val="18.600000000000001"/>
      <color theme="1"/>
      <name val="Calibri"/>
      <family val="2"/>
      <charset val="204"/>
      <scheme val="minor"/>
    </font>
    <font>
      <b/>
      <sz val="18.600000000000001"/>
      <color theme="1"/>
      <name val="PT Astra Serif"/>
      <family val="1"/>
      <charset val="204"/>
    </font>
    <font>
      <sz val="15.5"/>
      <color theme="1"/>
      <name val="PT Astra Serif"/>
      <family val="1"/>
      <charset val="204"/>
    </font>
    <font>
      <sz val="15.5"/>
      <name val="PT Astra Serif"/>
      <family val="1"/>
      <charset val="204"/>
    </font>
    <font>
      <sz val="8"/>
      <color theme="1"/>
      <name val="PT Astra Serif"/>
      <family val="1"/>
      <charset val="204"/>
    </font>
    <font>
      <sz val="18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2" borderId="0" xfId="0" applyFill="1"/>
    <xf numFmtId="0" fontId="1" fillId="0" borderId="0" xfId="0" applyFont="1"/>
    <xf numFmtId="0" fontId="11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169" fontId="0" fillId="0" borderId="0" xfId="0" applyNumberFormat="1"/>
    <xf numFmtId="2" fontId="3" fillId="2" borderId="1" xfId="0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center" vertical="top"/>
    </xf>
    <xf numFmtId="1" fontId="6" fillId="2" borderId="1" xfId="0" applyNumberFormat="1" applyFont="1" applyFill="1" applyBorder="1" applyAlignment="1">
      <alignment horizontal="center" vertical="top"/>
    </xf>
    <xf numFmtId="2" fontId="8" fillId="2" borderId="1" xfId="0" applyNumberFormat="1" applyFont="1" applyFill="1" applyBorder="1" applyAlignment="1">
      <alignment horizontal="center" vertical="top"/>
    </xf>
    <xf numFmtId="0" fontId="3" fillId="2" borderId="1" xfId="0" quotePrefix="1" applyFont="1" applyFill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center" vertical="top"/>
    </xf>
    <xf numFmtId="165" fontId="4" fillId="2" borderId="1" xfId="0" applyNumberFormat="1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quotePrefix="1" applyFont="1" applyFill="1" applyBorder="1" applyAlignment="1">
      <alignment horizontal="center" vertical="top"/>
    </xf>
    <xf numFmtId="14" fontId="4" fillId="2" borderId="1" xfId="0" applyNumberFormat="1" applyFont="1" applyFill="1" applyBorder="1" applyAlignment="1">
      <alignment horizontal="center" vertical="top"/>
    </xf>
    <xf numFmtId="2" fontId="7" fillId="2" borderId="1" xfId="0" applyNumberFormat="1" applyFont="1" applyFill="1" applyBorder="1" applyAlignment="1">
      <alignment horizontal="center" vertical="top"/>
    </xf>
    <xf numFmtId="1" fontId="7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49" fontId="4" fillId="2" borderId="1" xfId="0" quotePrefix="1" applyNumberFormat="1" applyFont="1" applyFill="1" applyBorder="1" applyAlignment="1">
      <alignment horizontal="center" vertical="top"/>
    </xf>
    <xf numFmtId="165" fontId="3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49" fontId="3" fillId="2" borderId="1" xfId="0" quotePrefix="1" applyNumberFormat="1" applyFont="1" applyFill="1" applyBorder="1" applyAlignment="1">
      <alignment horizontal="center" vertical="top"/>
    </xf>
    <xf numFmtId="0" fontId="5" fillId="2" borderId="1" xfId="0" quotePrefix="1" applyFont="1" applyFill="1" applyBorder="1" applyAlignment="1">
      <alignment horizontal="center" vertical="top"/>
    </xf>
    <xf numFmtId="49" fontId="5" fillId="2" borderId="1" xfId="0" quotePrefix="1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 vertical="top"/>
    </xf>
    <xf numFmtId="0" fontId="0" fillId="2" borderId="0" xfId="0" applyFill="1" applyAlignment="1">
      <alignment horizontal="right"/>
    </xf>
    <xf numFmtId="2" fontId="0" fillId="2" borderId="0" xfId="0" applyNumberFormat="1" applyFill="1"/>
    <xf numFmtId="168" fontId="0" fillId="2" borderId="0" xfId="0" applyNumberFormat="1" applyFill="1"/>
    <xf numFmtId="4" fontId="0" fillId="2" borderId="0" xfId="0" applyNumberFormat="1" applyFill="1"/>
    <xf numFmtId="169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right"/>
    </xf>
    <xf numFmtId="167" fontId="0" fillId="2" borderId="0" xfId="0" applyNumberFormat="1" applyFill="1"/>
    <xf numFmtId="164" fontId="3" fillId="2" borderId="5" xfId="0" applyNumberFormat="1" applyFont="1" applyFill="1" applyBorder="1" applyAlignment="1">
      <alignment horizontal="center" vertical="top"/>
    </xf>
    <xf numFmtId="2" fontId="3" fillId="2" borderId="8" xfId="0" applyNumberFormat="1" applyFont="1" applyFill="1" applyBorder="1" applyAlignment="1">
      <alignment horizontal="center" vertical="top"/>
    </xf>
    <xf numFmtId="2" fontId="4" fillId="2" borderId="8" xfId="0" applyNumberFormat="1" applyFont="1" applyFill="1" applyBorder="1" applyAlignment="1">
      <alignment horizontal="center" vertical="top"/>
    </xf>
    <xf numFmtId="2" fontId="6" fillId="2" borderId="8" xfId="0" applyNumberFormat="1" applyFont="1" applyFill="1" applyBorder="1" applyAlignment="1">
      <alignment horizontal="center" vertical="top"/>
    </xf>
    <xf numFmtId="0" fontId="13" fillId="2" borderId="0" xfId="0" applyFont="1" applyFill="1" applyAlignment="1">
      <alignment horizontal="left" wrapText="1"/>
    </xf>
    <xf numFmtId="0" fontId="14" fillId="0" borderId="0" xfId="0" applyFont="1"/>
    <xf numFmtId="0" fontId="14" fillId="2" borderId="0" xfId="0" applyFont="1" applyFill="1"/>
    <xf numFmtId="0" fontId="3" fillId="2" borderId="1" xfId="0" applyFont="1" applyFill="1" applyBorder="1" applyAlignment="1">
      <alignment horizontal="center" vertical="center"/>
    </xf>
    <xf numFmtId="166" fontId="4" fillId="2" borderId="12" xfId="0" applyNumberFormat="1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quotePrefix="1" applyFont="1" applyFill="1" applyAlignment="1">
      <alignment horizontal="center" vertical="top"/>
    </xf>
    <xf numFmtId="14" fontId="3" fillId="2" borderId="0" xfId="0" applyNumberFormat="1" applyFont="1" applyFill="1" applyAlignment="1">
      <alignment horizontal="center" vertical="top"/>
    </xf>
    <xf numFmtId="165" fontId="3" fillId="2" borderId="0" xfId="0" applyNumberFormat="1" applyFont="1" applyFill="1" applyAlignment="1">
      <alignment horizontal="center" vertical="top" wrapText="1"/>
    </xf>
    <xf numFmtId="1" fontId="3" fillId="2" borderId="0" xfId="0" applyNumberFormat="1" applyFont="1" applyFill="1" applyAlignment="1">
      <alignment horizontal="center" vertical="top"/>
    </xf>
    <xf numFmtId="2" fontId="3" fillId="2" borderId="0" xfId="0" applyNumberFormat="1" applyFont="1" applyFill="1" applyAlignment="1">
      <alignment horizontal="center" vertical="top"/>
    </xf>
    <xf numFmtId="2" fontId="4" fillId="2" borderId="0" xfId="0" applyNumberFormat="1" applyFont="1" applyFill="1" applyAlignment="1">
      <alignment horizontal="center" vertical="top"/>
    </xf>
    <xf numFmtId="166" fontId="4" fillId="2" borderId="0" xfId="0" applyNumberFormat="1" applyFont="1" applyFill="1" applyAlignment="1">
      <alignment horizontal="center" vertical="top"/>
    </xf>
    <xf numFmtId="2" fontId="0" fillId="2" borderId="0" xfId="0" applyNumberFormat="1" applyFill="1" applyAlignment="1">
      <alignment horizontal="right"/>
    </xf>
    <xf numFmtId="169" fontId="6" fillId="2" borderId="5" xfId="0" applyNumberFormat="1" applyFont="1" applyFill="1" applyBorder="1" applyAlignment="1">
      <alignment horizontal="center" vertical="top"/>
    </xf>
    <xf numFmtId="169" fontId="3" fillId="2" borderId="5" xfId="0" applyNumberFormat="1" applyFont="1" applyFill="1" applyBorder="1" applyAlignment="1">
      <alignment horizontal="center" vertical="top"/>
    </xf>
    <xf numFmtId="164" fontId="3" fillId="2" borderId="0" xfId="0" applyNumberFormat="1" applyFont="1" applyFill="1" applyAlignment="1">
      <alignment horizontal="center" vertical="top"/>
    </xf>
    <xf numFmtId="170" fontId="0" fillId="2" borderId="0" xfId="0" applyNumberFormat="1" applyFill="1"/>
    <xf numFmtId="169" fontId="0" fillId="2" borderId="0" xfId="0" applyNumberFormat="1" applyFill="1"/>
    <xf numFmtId="171" fontId="0" fillId="2" borderId="0" xfId="0" applyNumberFormat="1" applyFill="1"/>
    <xf numFmtId="172" fontId="0" fillId="2" borderId="0" xfId="0" applyNumberFormat="1" applyFill="1"/>
    <xf numFmtId="1" fontId="16" fillId="2" borderId="0" xfId="0" applyNumberFormat="1" applyFont="1" applyFill="1" applyAlignment="1">
      <alignment horizontal="center" vertical="top"/>
    </xf>
    <xf numFmtId="1" fontId="3" fillId="2" borderId="0" xfId="0" applyNumberFormat="1" applyFont="1" applyFill="1" applyAlignment="1">
      <alignment horizontal="center" vertical="top"/>
    </xf>
    <xf numFmtId="0" fontId="13" fillId="2" borderId="0" xfId="0" applyFont="1" applyFill="1" applyAlignment="1">
      <alignment horizontal="justify" wrapText="1"/>
    </xf>
    <xf numFmtId="0" fontId="14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" xfId="0" quotePrefix="1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0" fillId="0" borderId="0" xfId="0" applyFont="1" applyAlignment="1">
      <alignment horizontal="center"/>
    </xf>
    <xf numFmtId="164" fontId="9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5" fillId="0" borderId="4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justify" vertical="top" wrapText="1"/>
    </xf>
    <xf numFmtId="0" fontId="3" fillId="2" borderId="9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7E4FF"/>
      <color rgb="FF5D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464993</xdr:colOff>
      <xdr:row>12</xdr:row>
      <xdr:rowOff>45027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A2DE137D-8495-4A76-BF3F-2DD30457C9F2}"/>
            </a:ext>
          </a:extLst>
        </xdr:cNvPr>
        <xdr:cNvSpPr txBox="1"/>
      </xdr:nvSpPr>
      <xdr:spPr>
        <a:xfrm>
          <a:off x="7634720" y="552623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1"/>
  <sheetViews>
    <sheetView tabSelected="1" view="pageLayout" topLeftCell="A198" zoomScaleNormal="80" zoomScaleSheetLayoutView="110" workbookViewId="0">
      <selection activeCell="B2" sqref="A2:T211"/>
    </sheetView>
  </sheetViews>
  <sheetFormatPr defaultRowHeight="15" x14ac:dyDescent="0.25"/>
  <cols>
    <col min="1" max="1" width="4.7109375" customWidth="1"/>
    <col min="2" max="2" width="31.7109375" customWidth="1"/>
    <col min="3" max="3" width="6" customWidth="1"/>
    <col min="4" max="4" width="10.85546875" customWidth="1"/>
    <col min="5" max="5" width="7" customWidth="1"/>
    <col min="6" max="6" width="6.85546875" customWidth="1"/>
    <col min="7" max="8" width="5.85546875" customWidth="1"/>
    <col min="9" max="9" width="5" customWidth="1"/>
    <col min="10" max="10" width="5.42578125" customWidth="1"/>
    <col min="11" max="12" width="9.140625" customWidth="1"/>
    <col min="13" max="13" width="9.7109375" customWidth="1"/>
    <col min="14" max="14" width="14.42578125" customWidth="1"/>
    <col min="15" max="15" width="16" customWidth="1"/>
    <col min="16" max="16" width="14.42578125" customWidth="1"/>
    <col min="17" max="17" width="14.140625" customWidth="1"/>
    <col min="18" max="18" width="11.7109375" customWidth="1"/>
    <col min="19" max="19" width="16.5703125" customWidth="1"/>
    <col min="20" max="20" width="15.140625" style="39" customWidth="1"/>
    <col min="21" max="21" width="12.28515625" style="1" customWidth="1"/>
    <col min="22" max="22" width="11.42578125" style="1" bestFit="1" customWidth="1"/>
    <col min="23" max="43" width="8.85546875" style="1"/>
  </cols>
  <sheetData>
    <row r="1" spans="1:20" ht="24.6" hidden="1" x14ac:dyDescent="0.45">
      <c r="H1" s="2"/>
      <c r="I1" s="2"/>
      <c r="J1" s="2"/>
      <c r="K1" s="2"/>
      <c r="L1" s="2"/>
      <c r="O1" s="92" t="s">
        <v>281</v>
      </c>
      <c r="P1" s="92"/>
      <c r="Q1" s="92"/>
      <c r="R1" s="92"/>
    </row>
    <row r="2" spans="1:20" ht="25.5" customHeight="1" x14ac:dyDescent="0.4">
      <c r="A2" s="3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3"/>
      <c r="N2" s="3"/>
      <c r="O2" s="5"/>
      <c r="P2" s="90" t="s">
        <v>281</v>
      </c>
      <c r="Q2" s="90"/>
      <c r="R2" s="90"/>
    </row>
    <row r="3" spans="1:20" ht="30.75" customHeight="1" x14ac:dyDescent="0.4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3"/>
      <c r="N3" s="3"/>
      <c r="O3" s="5"/>
      <c r="P3" s="90" t="s">
        <v>0</v>
      </c>
      <c r="Q3" s="90"/>
      <c r="R3" s="90"/>
    </row>
    <row r="4" spans="1:20" ht="34.5" customHeight="1" x14ac:dyDescent="0.4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90"/>
      <c r="O4" s="90"/>
      <c r="P4" s="90"/>
      <c r="Q4" s="90"/>
      <c r="R4" s="3"/>
    </row>
    <row r="5" spans="1:20" ht="24" hidden="1" x14ac:dyDescent="0.4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90"/>
      <c r="O5" s="90"/>
      <c r="P5" s="90"/>
      <c r="Q5" s="90"/>
      <c r="R5" s="3"/>
    </row>
    <row r="6" spans="1:20" ht="90.6" customHeight="1" x14ac:dyDescent="0.3">
      <c r="A6" s="103" t="s">
        <v>347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</row>
    <row r="7" spans="1:20" ht="25.9" customHeigh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20" ht="48.75" customHeight="1" x14ac:dyDescent="0.25">
      <c r="A8" s="112" t="s">
        <v>1</v>
      </c>
      <c r="B8" s="112" t="s">
        <v>2</v>
      </c>
      <c r="C8" s="84" t="s">
        <v>3</v>
      </c>
      <c r="D8" s="85"/>
      <c r="E8" s="93" t="s">
        <v>4</v>
      </c>
      <c r="F8" s="93" t="s">
        <v>5</v>
      </c>
      <c r="G8" s="93" t="s">
        <v>6</v>
      </c>
      <c r="H8" s="112" t="s">
        <v>7</v>
      </c>
      <c r="I8" s="113"/>
      <c r="J8" s="113"/>
      <c r="K8" s="112" t="s">
        <v>8</v>
      </c>
      <c r="L8" s="113"/>
      <c r="M8" s="113"/>
      <c r="N8" s="114" t="s">
        <v>365</v>
      </c>
      <c r="O8" s="114"/>
      <c r="P8" s="114"/>
      <c r="Q8" s="114"/>
      <c r="R8" s="93" t="s">
        <v>9</v>
      </c>
    </row>
    <row r="9" spans="1:20" x14ac:dyDescent="0.25">
      <c r="A9" s="112"/>
      <c r="B9" s="112"/>
      <c r="C9" s="86"/>
      <c r="D9" s="87"/>
      <c r="E9" s="94"/>
      <c r="F9" s="94"/>
      <c r="G9" s="94"/>
      <c r="H9" s="104" t="s">
        <v>10</v>
      </c>
      <c r="I9" s="107" t="s">
        <v>11</v>
      </c>
      <c r="J9" s="108"/>
      <c r="K9" s="109" t="s">
        <v>10</v>
      </c>
      <c r="L9" s="107" t="s">
        <v>11</v>
      </c>
      <c r="M9" s="108"/>
      <c r="N9" s="93" t="s">
        <v>366</v>
      </c>
      <c r="O9" s="97" t="s">
        <v>308</v>
      </c>
      <c r="P9" s="100" t="s">
        <v>12</v>
      </c>
      <c r="Q9" s="100" t="s">
        <v>13</v>
      </c>
      <c r="R9" s="94"/>
    </row>
    <row r="10" spans="1:20" ht="16.5" customHeight="1" x14ac:dyDescent="0.25">
      <c r="A10" s="114"/>
      <c r="B10" s="114"/>
      <c r="C10" s="88"/>
      <c r="D10" s="89"/>
      <c r="E10" s="95"/>
      <c r="F10" s="95"/>
      <c r="G10" s="95"/>
      <c r="H10" s="105"/>
      <c r="I10" s="93" t="s">
        <v>14</v>
      </c>
      <c r="J10" s="93" t="s">
        <v>15</v>
      </c>
      <c r="K10" s="110"/>
      <c r="L10" s="93" t="s">
        <v>14</v>
      </c>
      <c r="M10" s="93" t="s">
        <v>15</v>
      </c>
      <c r="N10" s="94"/>
      <c r="O10" s="98"/>
      <c r="P10" s="100"/>
      <c r="Q10" s="100"/>
      <c r="R10" s="95"/>
    </row>
    <row r="11" spans="1:20" ht="81" customHeight="1" x14ac:dyDescent="0.25">
      <c r="A11" s="114"/>
      <c r="B11" s="114"/>
      <c r="C11" s="104" t="s">
        <v>16</v>
      </c>
      <c r="D11" s="104" t="s">
        <v>17</v>
      </c>
      <c r="E11" s="95"/>
      <c r="F11" s="95"/>
      <c r="G11" s="95"/>
      <c r="H11" s="106"/>
      <c r="I11" s="101"/>
      <c r="J11" s="101"/>
      <c r="K11" s="111"/>
      <c r="L11" s="101"/>
      <c r="M11" s="101"/>
      <c r="N11" s="101"/>
      <c r="O11" s="99"/>
      <c r="P11" s="100"/>
      <c r="Q11" s="100"/>
      <c r="R11" s="95"/>
    </row>
    <row r="12" spans="1:20" ht="15.75" customHeight="1" x14ac:dyDescent="0.25">
      <c r="A12" s="114"/>
      <c r="B12" s="114"/>
      <c r="C12" s="96"/>
      <c r="D12" s="96"/>
      <c r="E12" s="96"/>
      <c r="F12" s="96"/>
      <c r="G12" s="7" t="s">
        <v>18</v>
      </c>
      <c r="H12" s="7" t="s">
        <v>19</v>
      </c>
      <c r="I12" s="7" t="s">
        <v>19</v>
      </c>
      <c r="J12" s="7" t="s">
        <v>19</v>
      </c>
      <c r="K12" s="8" t="s">
        <v>20</v>
      </c>
      <c r="L12" s="7" t="s">
        <v>20</v>
      </c>
      <c r="M12" s="7" t="s">
        <v>20</v>
      </c>
      <c r="N12" s="9" t="s">
        <v>21</v>
      </c>
      <c r="O12" s="7" t="s">
        <v>21</v>
      </c>
      <c r="P12" s="7" t="s">
        <v>21</v>
      </c>
      <c r="Q12" s="7" t="s">
        <v>21</v>
      </c>
      <c r="R12" s="96"/>
    </row>
    <row r="13" spans="1:20" ht="14.45" x14ac:dyDescent="0.3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10"/>
    </row>
    <row r="14" spans="1:20" s="1" customFormat="1" ht="28.15" customHeight="1" x14ac:dyDescent="0.25">
      <c r="A14" s="81" t="s">
        <v>338</v>
      </c>
      <c r="B14" s="82"/>
      <c r="C14" s="14" t="s">
        <v>22</v>
      </c>
      <c r="D14" s="14" t="s">
        <v>22</v>
      </c>
      <c r="E14" s="14" t="s">
        <v>22</v>
      </c>
      <c r="F14" s="14" t="s">
        <v>22</v>
      </c>
      <c r="G14" s="16">
        <f>SUM(G17,G44,G90,G132)</f>
        <v>2675</v>
      </c>
      <c r="H14" s="16">
        <f t="shared" ref="H14:Q14" si="0">SUM(H17,H44,H90,H132)</f>
        <v>1165</v>
      </c>
      <c r="I14" s="16">
        <f t="shared" si="0"/>
        <v>755</v>
      </c>
      <c r="J14" s="16">
        <f t="shared" si="0"/>
        <v>410</v>
      </c>
      <c r="K14" s="12">
        <f t="shared" si="0"/>
        <v>42097.18</v>
      </c>
      <c r="L14" s="12">
        <f t="shared" si="0"/>
        <v>28346.972000000002</v>
      </c>
      <c r="M14" s="12">
        <f t="shared" si="0"/>
        <v>13750.21</v>
      </c>
      <c r="N14" s="12">
        <f t="shared" si="0"/>
        <v>2622244155.1599998</v>
      </c>
      <c r="O14" s="12">
        <f t="shared" si="0"/>
        <v>1475439598.8599999</v>
      </c>
      <c r="P14" s="12">
        <f t="shared" si="0"/>
        <v>838216898.96100008</v>
      </c>
      <c r="Q14" s="12">
        <f t="shared" si="0"/>
        <v>308587657.34000003</v>
      </c>
      <c r="R14" s="53" t="s">
        <v>367</v>
      </c>
      <c r="S14" s="65"/>
      <c r="T14" s="39"/>
    </row>
    <row r="15" spans="1:20" s="1" customFormat="1" ht="54" customHeight="1" x14ac:dyDescent="0.25">
      <c r="A15" s="81" t="s">
        <v>371</v>
      </c>
      <c r="B15" s="82"/>
      <c r="C15" s="14" t="s">
        <v>22</v>
      </c>
      <c r="D15" s="14" t="s">
        <v>22</v>
      </c>
      <c r="E15" s="14" t="s">
        <v>22</v>
      </c>
      <c r="F15" s="14" t="s">
        <v>22</v>
      </c>
      <c r="G15" s="16">
        <f>SUM(G18,G45,G90,G132)</f>
        <v>2532</v>
      </c>
      <c r="H15" s="16">
        <f t="shared" ref="H15:Q15" si="1">SUM(H18,H45,H90,H132)</f>
        <v>1102</v>
      </c>
      <c r="I15" s="16">
        <f t="shared" si="1"/>
        <v>720</v>
      </c>
      <c r="J15" s="16">
        <f t="shared" si="1"/>
        <v>382</v>
      </c>
      <c r="K15" s="12">
        <f t="shared" si="1"/>
        <v>39725.79</v>
      </c>
      <c r="L15" s="12">
        <f t="shared" si="1"/>
        <v>26975.432000000001</v>
      </c>
      <c r="M15" s="12">
        <f t="shared" si="1"/>
        <v>12750.36</v>
      </c>
      <c r="N15" s="12">
        <f t="shared" si="1"/>
        <v>2553158975.2799997</v>
      </c>
      <c r="O15" s="12">
        <f t="shared" si="1"/>
        <v>1475439598.8599999</v>
      </c>
      <c r="P15" s="12">
        <f t="shared" si="1"/>
        <v>772654378.87100005</v>
      </c>
      <c r="Q15" s="12">
        <f t="shared" si="1"/>
        <v>305064997.55000001</v>
      </c>
      <c r="R15" s="53" t="s">
        <v>367</v>
      </c>
      <c r="T15" s="39"/>
    </row>
    <row r="16" spans="1:20" s="1" customFormat="1" ht="15" customHeight="1" x14ac:dyDescent="0.25">
      <c r="A16" s="81" t="s">
        <v>23</v>
      </c>
      <c r="B16" s="82"/>
      <c r="C16" s="14" t="s">
        <v>22</v>
      </c>
      <c r="D16" s="14" t="s">
        <v>22</v>
      </c>
      <c r="E16" s="14" t="s">
        <v>22</v>
      </c>
      <c r="F16" s="14" t="s">
        <v>22</v>
      </c>
      <c r="G16" s="16">
        <f>SUM(G41,G69)</f>
        <v>143</v>
      </c>
      <c r="H16" s="16">
        <f t="shared" ref="H16:Q16" si="2">SUM(H41,H69)</f>
        <v>63</v>
      </c>
      <c r="I16" s="16">
        <f t="shared" si="2"/>
        <v>35</v>
      </c>
      <c r="J16" s="16">
        <f t="shared" si="2"/>
        <v>28</v>
      </c>
      <c r="K16" s="12">
        <f t="shared" si="2"/>
        <v>2371.39</v>
      </c>
      <c r="L16" s="12">
        <f t="shared" si="2"/>
        <v>1371.54</v>
      </c>
      <c r="M16" s="12">
        <f t="shared" si="2"/>
        <v>999.85</v>
      </c>
      <c r="N16" s="17">
        <f t="shared" si="2"/>
        <v>69085179.879999995</v>
      </c>
      <c r="O16" s="17">
        <f t="shared" si="2"/>
        <v>0</v>
      </c>
      <c r="P16" s="17">
        <f t="shared" si="2"/>
        <v>65562520.090000004</v>
      </c>
      <c r="Q16" s="17">
        <f t="shared" si="2"/>
        <v>3522659.79</v>
      </c>
      <c r="R16" s="53" t="s">
        <v>367</v>
      </c>
      <c r="S16" s="65"/>
      <c r="T16" s="39"/>
    </row>
    <row r="17" spans="1:20" s="1" customFormat="1" ht="15" customHeight="1" x14ac:dyDescent="0.25">
      <c r="A17" s="83" t="s">
        <v>24</v>
      </c>
      <c r="B17" s="83"/>
      <c r="C17" s="14" t="s">
        <v>22</v>
      </c>
      <c r="D17" s="14" t="s">
        <v>22</v>
      </c>
      <c r="E17" s="14" t="s">
        <v>22</v>
      </c>
      <c r="F17" s="14" t="s">
        <v>22</v>
      </c>
      <c r="G17" s="16">
        <f t="shared" ref="G17:Q17" si="3">SUM(G18,G41)</f>
        <v>331</v>
      </c>
      <c r="H17" s="16">
        <f t="shared" si="3"/>
        <v>140</v>
      </c>
      <c r="I17" s="16">
        <f t="shared" si="3"/>
        <v>89</v>
      </c>
      <c r="J17" s="16">
        <f t="shared" si="3"/>
        <v>51</v>
      </c>
      <c r="K17" s="12">
        <f t="shared" si="3"/>
        <v>4699.3499999999995</v>
      </c>
      <c r="L17" s="12">
        <f t="shared" si="3"/>
        <v>3156.6600000000003</v>
      </c>
      <c r="M17" s="12">
        <f t="shared" si="3"/>
        <v>1542.69</v>
      </c>
      <c r="N17" s="17">
        <f t="shared" si="3"/>
        <v>184347313.75</v>
      </c>
      <c r="O17" s="17">
        <f t="shared" si="3"/>
        <v>142803575.34</v>
      </c>
      <c r="P17" s="17">
        <f t="shared" si="3"/>
        <v>31743666.240000002</v>
      </c>
      <c r="Q17" s="17">
        <f t="shared" si="3"/>
        <v>9800072.1699999999</v>
      </c>
      <c r="R17" s="53" t="s">
        <v>367</v>
      </c>
      <c r="S17" s="65"/>
      <c r="T17" s="39"/>
    </row>
    <row r="18" spans="1:20" s="1" customFormat="1" ht="27" customHeight="1" x14ac:dyDescent="0.25">
      <c r="A18" s="83" t="s">
        <v>25</v>
      </c>
      <c r="B18" s="83"/>
      <c r="C18" s="14" t="s">
        <v>22</v>
      </c>
      <c r="D18" s="14" t="s">
        <v>22</v>
      </c>
      <c r="E18" s="14" t="s">
        <v>22</v>
      </c>
      <c r="F18" s="14" t="s">
        <v>22</v>
      </c>
      <c r="G18" s="18">
        <f>SUM(G19,G25,G28,G30,G35)</f>
        <v>330</v>
      </c>
      <c r="H18" s="18">
        <f t="shared" ref="H18:Q18" si="4">SUM(H19,H25,H28,H30,H35)</f>
        <v>139</v>
      </c>
      <c r="I18" s="18">
        <f t="shared" si="4"/>
        <v>89</v>
      </c>
      <c r="J18" s="18">
        <f t="shared" si="4"/>
        <v>50</v>
      </c>
      <c r="K18" s="17">
        <f t="shared" si="4"/>
        <v>4678.45</v>
      </c>
      <c r="L18" s="17">
        <f t="shared" si="4"/>
        <v>3156.6600000000003</v>
      </c>
      <c r="M18" s="17">
        <f t="shared" si="4"/>
        <v>1521.79</v>
      </c>
      <c r="N18" s="19">
        <f t="shared" si="4"/>
        <v>184347313.75</v>
      </c>
      <c r="O18" s="19">
        <f>SUM(O19,O25,O28,O30,O35)</f>
        <v>142803575.34</v>
      </c>
      <c r="P18" s="19">
        <f t="shared" si="4"/>
        <v>31743666.240000002</v>
      </c>
      <c r="Q18" s="19">
        <f t="shared" si="4"/>
        <v>9800072.1699999999</v>
      </c>
      <c r="R18" s="53" t="s">
        <v>367</v>
      </c>
      <c r="T18" s="39"/>
    </row>
    <row r="19" spans="1:20" s="1" customFormat="1" ht="28.9" customHeight="1" x14ac:dyDescent="0.25">
      <c r="A19" s="81" t="s">
        <v>26</v>
      </c>
      <c r="B19" s="82"/>
      <c r="C19" s="14" t="s">
        <v>22</v>
      </c>
      <c r="D19" s="14" t="s">
        <v>22</v>
      </c>
      <c r="E19" s="14" t="s">
        <v>22</v>
      </c>
      <c r="F19" s="14" t="s">
        <v>22</v>
      </c>
      <c r="G19" s="18">
        <f t="shared" ref="G19:Q19" si="5">SUM(G20:G24)</f>
        <v>104</v>
      </c>
      <c r="H19" s="18">
        <f t="shared" si="5"/>
        <v>50</v>
      </c>
      <c r="I19" s="18">
        <f t="shared" si="5"/>
        <v>29</v>
      </c>
      <c r="J19" s="18">
        <f t="shared" si="5"/>
        <v>21</v>
      </c>
      <c r="K19" s="17">
        <f t="shared" si="5"/>
        <v>1572.1299999999999</v>
      </c>
      <c r="L19" s="17">
        <f t="shared" si="5"/>
        <v>992.19</v>
      </c>
      <c r="M19" s="17">
        <f t="shared" si="5"/>
        <v>579.93999999999994</v>
      </c>
      <c r="N19" s="19">
        <f t="shared" si="5"/>
        <v>61028855.119999997</v>
      </c>
      <c r="O19" s="19">
        <f t="shared" si="5"/>
        <v>47789702.439999998</v>
      </c>
      <c r="P19" s="19">
        <f t="shared" si="5"/>
        <v>12577195.01</v>
      </c>
      <c r="Q19" s="19">
        <f t="shared" si="5"/>
        <v>661957.67000000004</v>
      </c>
      <c r="R19" s="53" t="s">
        <v>367</v>
      </c>
      <c r="T19" s="39"/>
    </row>
    <row r="20" spans="1:20" s="1" customFormat="1" ht="25.15" customHeight="1" x14ac:dyDescent="0.25">
      <c r="A20" s="13" t="s">
        <v>27</v>
      </c>
      <c r="B20" s="15" t="s">
        <v>139</v>
      </c>
      <c r="C20" s="20">
        <v>154</v>
      </c>
      <c r="D20" s="21">
        <v>42444</v>
      </c>
      <c r="E20" s="22" t="s">
        <v>29</v>
      </c>
      <c r="F20" s="22" t="s">
        <v>30</v>
      </c>
      <c r="G20" s="23">
        <v>1</v>
      </c>
      <c r="H20" s="23">
        <v>1</v>
      </c>
      <c r="I20" s="23">
        <v>0</v>
      </c>
      <c r="J20" s="23">
        <v>1</v>
      </c>
      <c r="K20" s="11">
        <v>42.9</v>
      </c>
      <c r="L20" s="11">
        <v>0</v>
      </c>
      <c r="M20" s="11">
        <v>42.9</v>
      </c>
      <c r="N20" s="11">
        <v>1762422.2</v>
      </c>
      <c r="O20" s="11">
        <v>850429.48</v>
      </c>
      <c r="P20" s="12">
        <v>866393.08</v>
      </c>
      <c r="Q20" s="12">
        <v>45599.64</v>
      </c>
      <c r="R20" s="53" t="s">
        <v>367</v>
      </c>
      <c r="S20" s="41"/>
      <c r="T20" s="39"/>
    </row>
    <row r="21" spans="1:20" s="1" customFormat="1" ht="25.15" customHeight="1" x14ac:dyDescent="0.25">
      <c r="A21" s="14" t="s">
        <v>31</v>
      </c>
      <c r="B21" s="15" t="s">
        <v>32</v>
      </c>
      <c r="C21" s="13" t="s">
        <v>33</v>
      </c>
      <c r="D21" s="21">
        <v>41999</v>
      </c>
      <c r="E21" s="22" t="s">
        <v>29</v>
      </c>
      <c r="F21" s="22" t="s">
        <v>30</v>
      </c>
      <c r="G21" s="24">
        <v>9</v>
      </c>
      <c r="H21" s="24">
        <v>7</v>
      </c>
      <c r="I21" s="24">
        <v>6</v>
      </c>
      <c r="J21" s="24">
        <v>1</v>
      </c>
      <c r="K21" s="19">
        <v>251.23</v>
      </c>
      <c r="L21" s="19">
        <v>227.23</v>
      </c>
      <c r="M21" s="19">
        <v>24</v>
      </c>
      <c r="N21" s="19">
        <v>9041977.9399999995</v>
      </c>
      <c r="O21" s="19">
        <v>7726413.75</v>
      </c>
      <c r="P21" s="17">
        <v>1249785.97</v>
      </c>
      <c r="Q21" s="17">
        <v>65778.22</v>
      </c>
      <c r="R21" s="53" t="s">
        <v>367</v>
      </c>
      <c r="T21" s="39"/>
    </row>
    <row r="22" spans="1:20" s="1" customFormat="1" ht="25.15" customHeight="1" x14ac:dyDescent="0.25">
      <c r="A22" s="13" t="s">
        <v>34</v>
      </c>
      <c r="B22" s="15" t="s">
        <v>141</v>
      </c>
      <c r="C22" s="20">
        <v>217</v>
      </c>
      <c r="D22" s="21">
        <v>42486</v>
      </c>
      <c r="E22" s="22" t="s">
        <v>29</v>
      </c>
      <c r="F22" s="22" t="s">
        <v>30</v>
      </c>
      <c r="G22" s="23">
        <v>2</v>
      </c>
      <c r="H22" s="23">
        <v>1</v>
      </c>
      <c r="I22" s="23">
        <v>0</v>
      </c>
      <c r="J22" s="23">
        <v>1</v>
      </c>
      <c r="K22" s="11">
        <v>46</v>
      </c>
      <c r="L22" s="11">
        <v>0</v>
      </c>
      <c r="M22" s="11">
        <v>46</v>
      </c>
      <c r="N22" s="11">
        <v>1749343</v>
      </c>
      <c r="O22" s="11">
        <v>911882.42</v>
      </c>
      <c r="P22" s="12">
        <v>795587.55</v>
      </c>
      <c r="Q22" s="12">
        <v>41873.03</v>
      </c>
      <c r="R22" s="53" t="s">
        <v>367</v>
      </c>
      <c r="T22" s="39"/>
    </row>
    <row r="23" spans="1:20" s="1" customFormat="1" ht="25.15" customHeight="1" x14ac:dyDescent="0.25">
      <c r="A23" s="13" t="s">
        <v>37</v>
      </c>
      <c r="B23" s="25" t="s">
        <v>28</v>
      </c>
      <c r="C23" s="26">
        <v>944</v>
      </c>
      <c r="D23" s="27">
        <v>42244</v>
      </c>
      <c r="E23" s="22" t="s">
        <v>29</v>
      </c>
      <c r="F23" s="22" t="s">
        <v>30</v>
      </c>
      <c r="G23" s="18">
        <v>86</v>
      </c>
      <c r="H23" s="18">
        <v>35</v>
      </c>
      <c r="I23" s="18">
        <v>18</v>
      </c>
      <c r="J23" s="18">
        <v>17</v>
      </c>
      <c r="K23" s="28">
        <v>1088.74</v>
      </c>
      <c r="L23" s="17">
        <v>637</v>
      </c>
      <c r="M23" s="17">
        <v>451.74</v>
      </c>
      <c r="N23" s="17">
        <v>43027952.159999996</v>
      </c>
      <c r="O23" s="28">
        <v>33847244.700000003</v>
      </c>
      <c r="P23" s="17">
        <v>8721672.0700000003</v>
      </c>
      <c r="Q23" s="17">
        <v>459035.39</v>
      </c>
      <c r="R23" s="53" t="s">
        <v>367</v>
      </c>
      <c r="T23" s="39"/>
    </row>
    <row r="24" spans="1:20" s="1" customFormat="1" ht="25.15" customHeight="1" x14ac:dyDescent="0.25">
      <c r="A24" s="13" t="s">
        <v>39</v>
      </c>
      <c r="B24" s="15" t="s">
        <v>35</v>
      </c>
      <c r="C24" s="20" t="s">
        <v>33</v>
      </c>
      <c r="D24" s="21">
        <v>41288</v>
      </c>
      <c r="E24" s="22" t="s">
        <v>29</v>
      </c>
      <c r="F24" s="22" t="s">
        <v>30</v>
      </c>
      <c r="G24" s="24">
        <v>6</v>
      </c>
      <c r="H24" s="24">
        <v>6</v>
      </c>
      <c r="I24" s="24">
        <v>5</v>
      </c>
      <c r="J24" s="24">
        <v>1</v>
      </c>
      <c r="K24" s="19">
        <v>143.26</v>
      </c>
      <c r="L24" s="19">
        <v>127.96</v>
      </c>
      <c r="M24" s="19">
        <v>15.3</v>
      </c>
      <c r="N24" s="19">
        <v>5447159.8200000003</v>
      </c>
      <c r="O24" s="19">
        <v>4453732.09</v>
      </c>
      <c r="P24" s="17">
        <v>943756.34</v>
      </c>
      <c r="Q24" s="17">
        <v>49671.39</v>
      </c>
      <c r="R24" s="53" t="s">
        <v>367</v>
      </c>
      <c r="T24" s="39"/>
    </row>
    <row r="25" spans="1:20" s="1" customFormat="1" ht="28.5" customHeight="1" x14ac:dyDescent="0.25">
      <c r="A25" s="81" t="s">
        <v>36</v>
      </c>
      <c r="B25" s="82"/>
      <c r="C25" s="14" t="s">
        <v>22</v>
      </c>
      <c r="D25" s="14" t="s">
        <v>22</v>
      </c>
      <c r="E25" s="14" t="s">
        <v>22</v>
      </c>
      <c r="F25" s="14" t="s">
        <v>22</v>
      </c>
      <c r="G25" s="29">
        <f t="shared" ref="G25:Q25" si="6">SUM(G26,G27)</f>
        <v>38</v>
      </c>
      <c r="H25" s="29">
        <f t="shared" si="6"/>
        <v>17</v>
      </c>
      <c r="I25" s="29">
        <f t="shared" si="6"/>
        <v>11</v>
      </c>
      <c r="J25" s="29">
        <f t="shared" si="6"/>
        <v>6</v>
      </c>
      <c r="K25" s="28">
        <f t="shared" si="6"/>
        <v>524.93000000000006</v>
      </c>
      <c r="L25" s="28">
        <f t="shared" si="6"/>
        <v>330.73</v>
      </c>
      <c r="M25" s="28">
        <f t="shared" si="6"/>
        <v>194.20000000000002</v>
      </c>
      <c r="N25" s="17">
        <f t="shared" si="6"/>
        <v>18087977.079999998</v>
      </c>
      <c r="O25" s="17">
        <f t="shared" si="6"/>
        <v>14865037.49</v>
      </c>
      <c r="P25" s="17">
        <f t="shared" si="6"/>
        <v>3061792.62</v>
      </c>
      <c r="Q25" s="17">
        <f t="shared" si="6"/>
        <v>161146.97</v>
      </c>
      <c r="R25" s="53" t="s">
        <v>367</v>
      </c>
      <c r="T25" s="39"/>
    </row>
    <row r="26" spans="1:20" s="1" customFormat="1" ht="25.9" customHeight="1" x14ac:dyDescent="0.25">
      <c r="A26" s="14" t="s">
        <v>43</v>
      </c>
      <c r="B26" s="25" t="s">
        <v>354</v>
      </c>
      <c r="C26" s="26" t="s">
        <v>38</v>
      </c>
      <c r="D26" s="27">
        <v>41904</v>
      </c>
      <c r="E26" s="22" t="s">
        <v>29</v>
      </c>
      <c r="F26" s="22" t="s">
        <v>30</v>
      </c>
      <c r="G26" s="18">
        <v>28</v>
      </c>
      <c r="H26" s="18">
        <v>11</v>
      </c>
      <c r="I26" s="18">
        <v>6</v>
      </c>
      <c r="J26" s="18">
        <v>5</v>
      </c>
      <c r="K26" s="28">
        <v>370.6</v>
      </c>
      <c r="L26" s="17">
        <v>199.2</v>
      </c>
      <c r="M26" s="17">
        <v>171.4</v>
      </c>
      <c r="N26" s="17">
        <v>12514375</v>
      </c>
      <c r="O26" s="28">
        <v>10384352.57</v>
      </c>
      <c r="P26" s="17">
        <v>2023521.31</v>
      </c>
      <c r="Q26" s="17">
        <v>106501.12</v>
      </c>
      <c r="R26" s="53" t="s">
        <v>367</v>
      </c>
      <c r="T26" s="39"/>
    </row>
    <row r="27" spans="1:20" s="1" customFormat="1" ht="25.9" customHeight="1" x14ac:dyDescent="0.25">
      <c r="A27" s="30" t="s">
        <v>45</v>
      </c>
      <c r="B27" s="25" t="s">
        <v>40</v>
      </c>
      <c r="C27" s="31" t="s">
        <v>41</v>
      </c>
      <c r="D27" s="27">
        <v>42479</v>
      </c>
      <c r="E27" s="22" t="s">
        <v>29</v>
      </c>
      <c r="F27" s="22" t="s">
        <v>30</v>
      </c>
      <c r="G27" s="18">
        <v>10</v>
      </c>
      <c r="H27" s="18">
        <v>6</v>
      </c>
      <c r="I27" s="18">
        <v>5</v>
      </c>
      <c r="J27" s="18">
        <v>1</v>
      </c>
      <c r="K27" s="17">
        <v>154.33000000000001</v>
      </c>
      <c r="L27" s="17">
        <v>131.53</v>
      </c>
      <c r="M27" s="17">
        <v>22.8</v>
      </c>
      <c r="N27" s="17">
        <v>5573602.0800000001</v>
      </c>
      <c r="O27" s="28">
        <v>4480684.92</v>
      </c>
      <c r="P27" s="17">
        <v>1038271.31</v>
      </c>
      <c r="Q27" s="17">
        <v>54645.85</v>
      </c>
      <c r="R27" s="53" t="s">
        <v>367</v>
      </c>
      <c r="T27" s="39"/>
    </row>
    <row r="28" spans="1:20" s="1" customFormat="1" ht="27.75" customHeight="1" x14ac:dyDescent="0.25">
      <c r="A28" s="77" t="s">
        <v>221</v>
      </c>
      <c r="B28" s="77"/>
      <c r="C28" s="13" t="s">
        <v>22</v>
      </c>
      <c r="D28" s="13" t="s">
        <v>22</v>
      </c>
      <c r="E28" s="13" t="s">
        <v>22</v>
      </c>
      <c r="F28" s="13" t="s">
        <v>22</v>
      </c>
      <c r="G28" s="18">
        <v>2</v>
      </c>
      <c r="H28" s="18">
        <v>1</v>
      </c>
      <c r="I28" s="18">
        <v>1</v>
      </c>
      <c r="J28" s="18">
        <v>0</v>
      </c>
      <c r="K28" s="28">
        <v>18</v>
      </c>
      <c r="L28" s="17">
        <v>18</v>
      </c>
      <c r="M28" s="17">
        <v>0</v>
      </c>
      <c r="N28" s="17">
        <v>915544</v>
      </c>
      <c r="O28" s="28">
        <v>457000.29</v>
      </c>
      <c r="P28" s="17">
        <v>435616.52</v>
      </c>
      <c r="Q28" s="17">
        <v>22927.19</v>
      </c>
      <c r="R28" s="53" t="s">
        <v>367</v>
      </c>
      <c r="T28" s="39"/>
    </row>
    <row r="29" spans="1:20" s="1" customFormat="1" ht="27.75" customHeight="1" x14ac:dyDescent="0.25">
      <c r="A29" s="30" t="s">
        <v>46</v>
      </c>
      <c r="B29" s="15" t="s">
        <v>225</v>
      </c>
      <c r="C29" s="20" t="s">
        <v>110</v>
      </c>
      <c r="D29" s="21">
        <v>42734</v>
      </c>
      <c r="E29" s="32" t="s">
        <v>29</v>
      </c>
      <c r="F29" s="32" t="s">
        <v>30</v>
      </c>
      <c r="G29" s="18">
        <v>2</v>
      </c>
      <c r="H29" s="18">
        <v>1</v>
      </c>
      <c r="I29" s="18">
        <v>1</v>
      </c>
      <c r="J29" s="18">
        <v>0</v>
      </c>
      <c r="K29" s="17">
        <v>18</v>
      </c>
      <c r="L29" s="17">
        <v>18</v>
      </c>
      <c r="M29" s="17">
        <v>0</v>
      </c>
      <c r="N29" s="17">
        <v>915544</v>
      </c>
      <c r="O29" s="28">
        <v>457000.29</v>
      </c>
      <c r="P29" s="17">
        <v>435616.52</v>
      </c>
      <c r="Q29" s="17">
        <v>22927.19</v>
      </c>
      <c r="R29" s="53" t="s">
        <v>367</v>
      </c>
      <c r="T29" s="39"/>
    </row>
    <row r="30" spans="1:20" s="1" customFormat="1" ht="28.5" customHeight="1" x14ac:dyDescent="0.25">
      <c r="A30" s="77" t="s">
        <v>42</v>
      </c>
      <c r="B30" s="77"/>
      <c r="C30" s="13" t="s">
        <v>22</v>
      </c>
      <c r="D30" s="13" t="s">
        <v>22</v>
      </c>
      <c r="E30" s="13" t="s">
        <v>22</v>
      </c>
      <c r="F30" s="13" t="s">
        <v>22</v>
      </c>
      <c r="G30" s="18">
        <f t="shared" ref="G30:M30" si="7">SUM(G31:G34)</f>
        <v>82</v>
      </c>
      <c r="H30" s="18">
        <f t="shared" si="7"/>
        <v>34</v>
      </c>
      <c r="I30" s="18">
        <f t="shared" si="7"/>
        <v>17</v>
      </c>
      <c r="J30" s="18">
        <f t="shared" si="7"/>
        <v>17</v>
      </c>
      <c r="K30" s="28">
        <f t="shared" si="7"/>
        <v>1119.1000000000001</v>
      </c>
      <c r="L30" s="28">
        <f t="shared" si="7"/>
        <v>637.94000000000005</v>
      </c>
      <c r="M30" s="28">
        <f t="shared" si="7"/>
        <v>481.15999999999997</v>
      </c>
      <c r="N30" s="17">
        <f>SUM(N31:N34)</f>
        <v>42254336.549999997</v>
      </c>
      <c r="O30" s="17">
        <f t="shared" ref="O30:Q30" si="8">SUM(O31:O34)</f>
        <v>34791090.18</v>
      </c>
      <c r="P30" s="17">
        <f t="shared" si="8"/>
        <v>7089134.0600000005</v>
      </c>
      <c r="Q30" s="17">
        <f t="shared" si="8"/>
        <v>374112.31000000006</v>
      </c>
      <c r="R30" s="53" t="s">
        <v>367</v>
      </c>
      <c r="T30" s="39"/>
    </row>
    <row r="31" spans="1:20" s="1" customFormat="1" ht="27" customHeight="1" x14ac:dyDescent="0.25">
      <c r="A31" s="30" t="s">
        <v>49</v>
      </c>
      <c r="B31" s="33" t="s">
        <v>44</v>
      </c>
      <c r="C31" s="26">
        <v>67</v>
      </c>
      <c r="D31" s="27">
        <v>41024</v>
      </c>
      <c r="E31" s="22" t="s">
        <v>29</v>
      </c>
      <c r="F31" s="22" t="s">
        <v>30</v>
      </c>
      <c r="G31" s="18">
        <v>9</v>
      </c>
      <c r="H31" s="18">
        <v>4</v>
      </c>
      <c r="I31" s="18">
        <v>3</v>
      </c>
      <c r="J31" s="18">
        <v>1</v>
      </c>
      <c r="K31" s="28">
        <v>206.21</v>
      </c>
      <c r="L31" s="17">
        <v>155.65</v>
      </c>
      <c r="M31" s="17">
        <v>50.56</v>
      </c>
      <c r="N31" s="17">
        <v>7299828.5</v>
      </c>
      <c r="O31" s="28">
        <v>6410750.3399999999</v>
      </c>
      <c r="P31" s="17">
        <v>844624.25</v>
      </c>
      <c r="Q31" s="17">
        <v>44453.91</v>
      </c>
      <c r="R31" s="53" t="s">
        <v>367</v>
      </c>
      <c r="T31" s="39"/>
    </row>
    <row r="32" spans="1:20" s="1" customFormat="1" ht="28.5" customHeight="1" x14ac:dyDescent="0.25">
      <c r="A32" s="13" t="s">
        <v>51</v>
      </c>
      <c r="B32" s="15" t="s">
        <v>47</v>
      </c>
      <c r="C32" s="34" t="s">
        <v>48</v>
      </c>
      <c r="D32" s="21">
        <v>41027</v>
      </c>
      <c r="E32" s="22" t="s">
        <v>29</v>
      </c>
      <c r="F32" s="22" t="s">
        <v>30</v>
      </c>
      <c r="G32" s="24">
        <v>8</v>
      </c>
      <c r="H32" s="24">
        <v>3</v>
      </c>
      <c r="I32" s="24">
        <v>1</v>
      </c>
      <c r="J32" s="24">
        <v>2</v>
      </c>
      <c r="K32" s="19">
        <v>118.5</v>
      </c>
      <c r="L32" s="19">
        <v>40.799999999999997</v>
      </c>
      <c r="M32" s="19">
        <v>77.7</v>
      </c>
      <c r="N32" s="19">
        <v>4152665.06</v>
      </c>
      <c r="O32" s="19">
        <v>3683981.94</v>
      </c>
      <c r="P32" s="17">
        <v>444298.98</v>
      </c>
      <c r="Q32" s="17">
        <v>24384.14</v>
      </c>
      <c r="R32" s="53" t="s">
        <v>367</v>
      </c>
      <c r="T32" s="39"/>
    </row>
    <row r="33" spans="1:20" s="1" customFormat="1" ht="28.5" customHeight="1" x14ac:dyDescent="0.25">
      <c r="A33" s="30" t="s">
        <v>53</v>
      </c>
      <c r="B33" s="15" t="s">
        <v>50</v>
      </c>
      <c r="C33" s="20">
        <v>73</v>
      </c>
      <c r="D33" s="21">
        <v>41027</v>
      </c>
      <c r="E33" s="22" t="s">
        <v>29</v>
      </c>
      <c r="F33" s="22" t="s">
        <v>30</v>
      </c>
      <c r="G33" s="24">
        <v>41</v>
      </c>
      <c r="H33" s="24">
        <v>16</v>
      </c>
      <c r="I33" s="24">
        <v>13</v>
      </c>
      <c r="J33" s="24">
        <v>3</v>
      </c>
      <c r="K33" s="19">
        <v>543.69000000000005</v>
      </c>
      <c r="L33" s="19">
        <v>441.49</v>
      </c>
      <c r="M33" s="19">
        <v>102.2</v>
      </c>
      <c r="N33" s="19">
        <v>19259448.989999998</v>
      </c>
      <c r="O33" s="19">
        <v>16902482.190000001</v>
      </c>
      <c r="P33" s="17">
        <v>2239118.46</v>
      </c>
      <c r="Q33" s="17">
        <v>117848.34</v>
      </c>
      <c r="R33" s="53" t="s">
        <v>367</v>
      </c>
      <c r="T33" s="39"/>
    </row>
    <row r="34" spans="1:20" s="1" customFormat="1" ht="27.75" customHeight="1" x14ac:dyDescent="0.25">
      <c r="A34" s="30" t="s">
        <v>55</v>
      </c>
      <c r="B34" s="33" t="s">
        <v>368</v>
      </c>
      <c r="C34" s="35">
        <v>68</v>
      </c>
      <c r="D34" s="27">
        <v>41027</v>
      </c>
      <c r="E34" s="22" t="s">
        <v>29</v>
      </c>
      <c r="F34" s="22" t="s">
        <v>30</v>
      </c>
      <c r="G34" s="18">
        <v>24</v>
      </c>
      <c r="H34" s="18">
        <v>11</v>
      </c>
      <c r="I34" s="18">
        <v>0</v>
      </c>
      <c r="J34" s="18">
        <v>11</v>
      </c>
      <c r="K34" s="28">
        <v>250.7</v>
      </c>
      <c r="L34" s="17">
        <v>0</v>
      </c>
      <c r="M34" s="17">
        <v>250.7</v>
      </c>
      <c r="N34" s="17">
        <v>11542394</v>
      </c>
      <c r="O34" s="28">
        <v>7793875.71</v>
      </c>
      <c r="P34" s="17">
        <v>3561092.37</v>
      </c>
      <c r="Q34" s="17">
        <v>187425.92000000001</v>
      </c>
      <c r="R34" s="53" t="s">
        <v>367</v>
      </c>
      <c r="T34" s="39"/>
    </row>
    <row r="35" spans="1:20" s="1" customFormat="1" ht="25.15" customHeight="1" x14ac:dyDescent="0.25">
      <c r="A35" s="81" t="s">
        <v>348</v>
      </c>
      <c r="B35" s="82"/>
      <c r="C35" s="14" t="s">
        <v>22</v>
      </c>
      <c r="D35" s="14" t="s">
        <v>22</v>
      </c>
      <c r="E35" s="14" t="s">
        <v>22</v>
      </c>
      <c r="F35" s="14" t="s">
        <v>22</v>
      </c>
      <c r="G35" s="24">
        <f t="shared" ref="G35:M35" si="9">SUM(G36:G40)</f>
        <v>104</v>
      </c>
      <c r="H35" s="24">
        <f t="shared" si="9"/>
        <v>37</v>
      </c>
      <c r="I35" s="24">
        <f t="shared" si="9"/>
        <v>31</v>
      </c>
      <c r="J35" s="24">
        <f t="shared" si="9"/>
        <v>6</v>
      </c>
      <c r="K35" s="19">
        <f t="shared" si="9"/>
        <v>1444.29</v>
      </c>
      <c r="L35" s="19">
        <f t="shared" si="9"/>
        <v>1177.8000000000002</v>
      </c>
      <c r="M35" s="19">
        <f t="shared" si="9"/>
        <v>266.49</v>
      </c>
      <c r="N35" s="28">
        <f>SUM(N36:N40)</f>
        <v>62060601</v>
      </c>
      <c r="O35" s="28">
        <f t="shared" ref="O35:Q35" si="10">SUM(O36:O40)</f>
        <v>44900744.939999998</v>
      </c>
      <c r="P35" s="28">
        <f t="shared" si="10"/>
        <v>8579928.0299999993</v>
      </c>
      <c r="Q35" s="28">
        <f t="shared" si="10"/>
        <v>8579928.0299999993</v>
      </c>
      <c r="R35" s="53" t="s">
        <v>367</v>
      </c>
      <c r="T35" s="39"/>
    </row>
    <row r="36" spans="1:20" s="1" customFormat="1" ht="27.6" customHeight="1" x14ac:dyDescent="0.25">
      <c r="A36" s="30" t="s">
        <v>57</v>
      </c>
      <c r="B36" s="15" t="s">
        <v>52</v>
      </c>
      <c r="C36" s="13">
        <v>51</v>
      </c>
      <c r="D36" s="21">
        <v>41206</v>
      </c>
      <c r="E36" s="22" t="s">
        <v>29</v>
      </c>
      <c r="F36" s="22" t="s">
        <v>30</v>
      </c>
      <c r="G36" s="24">
        <v>17</v>
      </c>
      <c r="H36" s="24">
        <v>7</v>
      </c>
      <c r="I36" s="24">
        <v>5</v>
      </c>
      <c r="J36" s="24">
        <v>2</v>
      </c>
      <c r="K36" s="19">
        <v>322.40999999999997</v>
      </c>
      <c r="L36" s="19">
        <v>210.82</v>
      </c>
      <c r="M36" s="19">
        <v>111.59</v>
      </c>
      <c r="N36" s="19">
        <v>13328000</v>
      </c>
      <c r="O36" s="28">
        <v>10023228.84</v>
      </c>
      <c r="P36" s="17">
        <v>1652385.58</v>
      </c>
      <c r="Q36" s="17">
        <v>1652385.58</v>
      </c>
      <c r="R36" s="53" t="s">
        <v>367</v>
      </c>
      <c r="T36" s="39"/>
    </row>
    <row r="37" spans="1:20" s="1" customFormat="1" ht="27.6" customHeight="1" x14ac:dyDescent="0.25">
      <c r="A37" s="14" t="s">
        <v>59</v>
      </c>
      <c r="B37" s="25" t="s">
        <v>282</v>
      </c>
      <c r="C37" s="26">
        <v>3330</v>
      </c>
      <c r="D37" s="27">
        <v>42720</v>
      </c>
      <c r="E37" s="22" t="s">
        <v>29</v>
      </c>
      <c r="F37" s="22" t="s">
        <v>30</v>
      </c>
      <c r="G37" s="18">
        <v>5</v>
      </c>
      <c r="H37" s="18">
        <v>1</v>
      </c>
      <c r="I37" s="18">
        <v>0</v>
      </c>
      <c r="J37" s="18">
        <v>1</v>
      </c>
      <c r="K37" s="17">
        <v>45.79</v>
      </c>
      <c r="L37" s="17">
        <v>0</v>
      </c>
      <c r="M37" s="17">
        <v>45.79</v>
      </c>
      <c r="N37" s="19">
        <v>2151146.83</v>
      </c>
      <c r="O37" s="19">
        <v>1423540.36</v>
      </c>
      <c r="P37" s="17">
        <v>363803.24</v>
      </c>
      <c r="Q37" s="17">
        <v>363803.23</v>
      </c>
      <c r="R37" s="53" t="s">
        <v>367</v>
      </c>
      <c r="T37" s="39"/>
    </row>
    <row r="38" spans="1:20" s="1" customFormat="1" ht="25.5" customHeight="1" x14ac:dyDescent="0.25">
      <c r="A38" s="14" t="s">
        <v>61</v>
      </c>
      <c r="B38" s="25" t="s">
        <v>54</v>
      </c>
      <c r="C38" s="26">
        <v>3330</v>
      </c>
      <c r="D38" s="27">
        <v>42720</v>
      </c>
      <c r="E38" s="22" t="s">
        <v>29</v>
      </c>
      <c r="F38" s="22" t="s">
        <v>30</v>
      </c>
      <c r="G38" s="29">
        <v>36</v>
      </c>
      <c r="H38" s="18">
        <v>12</v>
      </c>
      <c r="I38" s="18">
        <v>11</v>
      </c>
      <c r="J38" s="18">
        <v>1</v>
      </c>
      <c r="K38" s="28">
        <v>436.08</v>
      </c>
      <c r="L38" s="28">
        <v>399.38</v>
      </c>
      <c r="M38" s="28">
        <v>36.700000000000003</v>
      </c>
      <c r="N38" s="17">
        <v>18903500</v>
      </c>
      <c r="O38" s="28">
        <v>13557053.539999999</v>
      </c>
      <c r="P38" s="17">
        <v>2673223.23</v>
      </c>
      <c r="Q38" s="17">
        <v>2673223.23</v>
      </c>
      <c r="R38" s="53" t="s">
        <v>367</v>
      </c>
      <c r="T38" s="39"/>
    </row>
    <row r="39" spans="1:20" s="1" customFormat="1" ht="27.6" customHeight="1" x14ac:dyDescent="0.25">
      <c r="A39" s="14" t="s">
        <v>66</v>
      </c>
      <c r="B39" s="25" t="s">
        <v>56</v>
      </c>
      <c r="C39" s="26">
        <v>3330</v>
      </c>
      <c r="D39" s="27">
        <v>42720</v>
      </c>
      <c r="E39" s="22" t="s">
        <v>29</v>
      </c>
      <c r="F39" s="22" t="s">
        <v>30</v>
      </c>
      <c r="G39" s="18">
        <v>32</v>
      </c>
      <c r="H39" s="18">
        <v>12</v>
      </c>
      <c r="I39" s="18">
        <v>10</v>
      </c>
      <c r="J39" s="18">
        <v>2</v>
      </c>
      <c r="K39" s="28">
        <v>397.65</v>
      </c>
      <c r="L39" s="17">
        <v>325.24</v>
      </c>
      <c r="M39" s="17">
        <v>72.41</v>
      </c>
      <c r="N39" s="17">
        <v>17517500</v>
      </c>
      <c r="O39" s="28">
        <v>12362324.199999999</v>
      </c>
      <c r="P39" s="17">
        <v>2577587.9</v>
      </c>
      <c r="Q39" s="17">
        <v>2577587.9</v>
      </c>
      <c r="R39" s="53" t="s">
        <v>367</v>
      </c>
      <c r="T39" s="39"/>
    </row>
    <row r="40" spans="1:20" s="1" customFormat="1" ht="27.75" customHeight="1" x14ac:dyDescent="0.25">
      <c r="A40" s="14" t="s">
        <v>69</v>
      </c>
      <c r="B40" s="25" t="s">
        <v>58</v>
      </c>
      <c r="C40" s="26">
        <v>3330</v>
      </c>
      <c r="D40" s="27">
        <v>42720</v>
      </c>
      <c r="E40" s="22" t="s">
        <v>29</v>
      </c>
      <c r="F40" s="22" t="s">
        <v>30</v>
      </c>
      <c r="G40" s="18">
        <v>14</v>
      </c>
      <c r="H40" s="18">
        <v>5</v>
      </c>
      <c r="I40" s="18">
        <v>5</v>
      </c>
      <c r="J40" s="18">
        <v>0</v>
      </c>
      <c r="K40" s="17">
        <v>242.36</v>
      </c>
      <c r="L40" s="17">
        <v>242.36</v>
      </c>
      <c r="M40" s="17">
        <v>0</v>
      </c>
      <c r="N40" s="19">
        <v>10160454.17</v>
      </c>
      <c r="O40" s="19">
        <v>7534598</v>
      </c>
      <c r="P40" s="17">
        <v>1312928.08</v>
      </c>
      <c r="Q40" s="17">
        <v>1312928.0900000001</v>
      </c>
      <c r="R40" s="53" t="s">
        <v>367</v>
      </c>
      <c r="T40" s="39"/>
    </row>
    <row r="41" spans="1:20" s="1" customFormat="1" ht="27" customHeight="1" x14ac:dyDescent="0.25">
      <c r="A41" s="77" t="s">
        <v>60</v>
      </c>
      <c r="B41" s="77"/>
      <c r="C41" s="13" t="s">
        <v>22</v>
      </c>
      <c r="D41" s="13" t="s">
        <v>22</v>
      </c>
      <c r="E41" s="13" t="s">
        <v>22</v>
      </c>
      <c r="F41" s="13" t="s">
        <v>22</v>
      </c>
      <c r="G41" s="18">
        <f t="shared" ref="G41:M41" si="11">G43</f>
        <v>1</v>
      </c>
      <c r="H41" s="18">
        <f t="shared" si="11"/>
        <v>1</v>
      </c>
      <c r="I41" s="18">
        <f t="shared" si="11"/>
        <v>0</v>
      </c>
      <c r="J41" s="18">
        <f t="shared" si="11"/>
        <v>1</v>
      </c>
      <c r="K41" s="17">
        <f t="shared" si="11"/>
        <v>20.9</v>
      </c>
      <c r="L41" s="17">
        <f t="shared" si="11"/>
        <v>0</v>
      </c>
      <c r="M41" s="17">
        <f t="shared" si="11"/>
        <v>20.9</v>
      </c>
      <c r="N41" s="17">
        <v>0</v>
      </c>
      <c r="O41" s="17">
        <v>0</v>
      </c>
      <c r="P41" s="17">
        <v>0</v>
      </c>
      <c r="Q41" s="49">
        <v>0</v>
      </c>
      <c r="R41" s="91" t="s">
        <v>309</v>
      </c>
      <c r="T41" s="39"/>
    </row>
    <row r="42" spans="1:20" s="1" customFormat="1" ht="30" customHeight="1" x14ac:dyDescent="0.25">
      <c r="A42" s="77" t="s">
        <v>36</v>
      </c>
      <c r="B42" s="77"/>
      <c r="C42" s="13" t="s">
        <v>22</v>
      </c>
      <c r="D42" s="13" t="s">
        <v>22</v>
      </c>
      <c r="E42" s="13" t="s">
        <v>22</v>
      </c>
      <c r="F42" s="14" t="s">
        <v>22</v>
      </c>
      <c r="G42" s="23">
        <f t="shared" ref="G42:Q42" si="12">G43</f>
        <v>1</v>
      </c>
      <c r="H42" s="23">
        <f t="shared" si="12"/>
        <v>1</v>
      </c>
      <c r="I42" s="23">
        <f t="shared" si="12"/>
        <v>0</v>
      </c>
      <c r="J42" s="23">
        <f t="shared" si="12"/>
        <v>1</v>
      </c>
      <c r="K42" s="11">
        <f t="shared" si="12"/>
        <v>20.9</v>
      </c>
      <c r="L42" s="11">
        <f t="shared" si="12"/>
        <v>0</v>
      </c>
      <c r="M42" s="11">
        <f t="shared" si="12"/>
        <v>20.9</v>
      </c>
      <c r="N42" s="11">
        <f t="shared" si="12"/>
        <v>0</v>
      </c>
      <c r="O42" s="11">
        <f t="shared" si="12"/>
        <v>0</v>
      </c>
      <c r="P42" s="11">
        <f t="shared" si="12"/>
        <v>0</v>
      </c>
      <c r="Q42" s="47">
        <f t="shared" si="12"/>
        <v>0</v>
      </c>
      <c r="R42" s="91"/>
      <c r="T42" s="39"/>
    </row>
    <row r="43" spans="1:20" s="1" customFormat="1" ht="27" customHeight="1" x14ac:dyDescent="0.25">
      <c r="A43" s="14" t="s">
        <v>72</v>
      </c>
      <c r="B43" s="25" t="s">
        <v>40</v>
      </c>
      <c r="C43" s="31" t="s">
        <v>41</v>
      </c>
      <c r="D43" s="27">
        <v>42479</v>
      </c>
      <c r="E43" s="22" t="s">
        <v>29</v>
      </c>
      <c r="F43" s="22" t="s">
        <v>30</v>
      </c>
      <c r="G43" s="18">
        <v>1</v>
      </c>
      <c r="H43" s="18">
        <v>1</v>
      </c>
      <c r="I43" s="18">
        <v>0</v>
      </c>
      <c r="J43" s="18">
        <v>1</v>
      </c>
      <c r="K43" s="17">
        <v>20.9</v>
      </c>
      <c r="L43" s="17">
        <v>0</v>
      </c>
      <c r="M43" s="17">
        <v>20.9</v>
      </c>
      <c r="N43" s="17">
        <v>0</v>
      </c>
      <c r="O43" s="28">
        <v>0</v>
      </c>
      <c r="P43" s="17">
        <v>0</v>
      </c>
      <c r="Q43" s="49">
        <v>0</v>
      </c>
      <c r="R43" s="91"/>
      <c r="T43" s="39"/>
    </row>
    <row r="44" spans="1:20" s="1" customFormat="1" ht="17.45" customHeight="1" x14ac:dyDescent="0.25">
      <c r="A44" s="80" t="s">
        <v>62</v>
      </c>
      <c r="B44" s="80"/>
      <c r="C44" s="20" t="s">
        <v>63</v>
      </c>
      <c r="D44" s="21" t="s">
        <v>63</v>
      </c>
      <c r="E44" s="32" t="s">
        <v>63</v>
      </c>
      <c r="F44" s="32" t="s">
        <v>63</v>
      </c>
      <c r="G44" s="23">
        <f>SUM(G45,G69)</f>
        <v>526</v>
      </c>
      <c r="H44" s="23">
        <f t="shared" ref="H44:Q44" si="13">SUM(H45,H69)</f>
        <v>231</v>
      </c>
      <c r="I44" s="23">
        <f t="shared" si="13"/>
        <v>166</v>
      </c>
      <c r="J44" s="23">
        <f t="shared" si="13"/>
        <v>65</v>
      </c>
      <c r="K44" s="11">
        <f t="shared" si="13"/>
        <v>8419.4399999999987</v>
      </c>
      <c r="L44" s="11">
        <f t="shared" si="13"/>
        <v>6254.74</v>
      </c>
      <c r="M44" s="11">
        <f t="shared" si="13"/>
        <v>2164.6999999999998</v>
      </c>
      <c r="N44" s="11">
        <f t="shared" si="13"/>
        <v>342310593.75999999</v>
      </c>
      <c r="O44" s="11">
        <f t="shared" si="13"/>
        <v>122221768.58999999</v>
      </c>
      <c r="P44" s="11">
        <f t="shared" si="13"/>
        <v>168874845.421</v>
      </c>
      <c r="Q44" s="11">
        <f t="shared" si="13"/>
        <v>51213979.75</v>
      </c>
      <c r="R44" s="54" t="s">
        <v>367</v>
      </c>
      <c r="S44" s="66"/>
      <c r="T44" s="39"/>
    </row>
    <row r="45" spans="1:20" s="1" customFormat="1" ht="28.5" customHeight="1" x14ac:dyDescent="0.25">
      <c r="A45" s="80" t="s">
        <v>64</v>
      </c>
      <c r="B45" s="80"/>
      <c r="C45" s="20" t="s">
        <v>63</v>
      </c>
      <c r="D45" s="21" t="s">
        <v>63</v>
      </c>
      <c r="E45" s="32" t="s">
        <v>63</v>
      </c>
      <c r="F45" s="32" t="s">
        <v>63</v>
      </c>
      <c r="G45" s="23">
        <f>SUM(G47,G48,G50,G51,G52,G54,G55,G56,G57,G58,G59,G61,G62,G63,G64,G65,G67,G68)</f>
        <v>384</v>
      </c>
      <c r="H45" s="23">
        <f t="shared" ref="H45:Q45" si="14">SUM(H47,H48,H50,H51,H52,H54,H55,H56,H57,H58,H59,H61,H62,H63,H64,H65,H67,H68)</f>
        <v>169</v>
      </c>
      <c r="I45" s="23">
        <f t="shared" si="14"/>
        <v>131</v>
      </c>
      <c r="J45" s="23">
        <f t="shared" si="14"/>
        <v>38</v>
      </c>
      <c r="K45" s="11">
        <f t="shared" si="14"/>
        <v>6068.95</v>
      </c>
      <c r="L45" s="11">
        <f t="shared" si="14"/>
        <v>4883.2</v>
      </c>
      <c r="M45" s="11">
        <f t="shared" si="14"/>
        <v>1185.75</v>
      </c>
      <c r="N45" s="11">
        <f t="shared" si="14"/>
        <v>273225413.88</v>
      </c>
      <c r="O45" s="11">
        <f t="shared" si="14"/>
        <v>122221768.58999999</v>
      </c>
      <c r="P45" s="11">
        <f t="shared" si="14"/>
        <v>103312325.331</v>
      </c>
      <c r="Q45" s="11">
        <f t="shared" si="14"/>
        <v>47691319.960000001</v>
      </c>
      <c r="R45" s="54" t="s">
        <v>367</v>
      </c>
      <c r="S45" s="66"/>
      <c r="T45" s="39"/>
    </row>
    <row r="46" spans="1:20" s="1" customFormat="1" ht="28.5" customHeight="1" x14ac:dyDescent="0.25">
      <c r="A46" s="77" t="s">
        <v>65</v>
      </c>
      <c r="B46" s="77"/>
      <c r="C46" s="13" t="s">
        <v>22</v>
      </c>
      <c r="D46" s="13" t="s">
        <v>22</v>
      </c>
      <c r="E46" s="13" t="s">
        <v>22</v>
      </c>
      <c r="F46" s="13" t="s">
        <v>22</v>
      </c>
      <c r="G46" s="23">
        <f t="shared" ref="G46:Q46" si="15">SUM(G47,G48)</f>
        <v>23</v>
      </c>
      <c r="H46" s="23">
        <f t="shared" si="15"/>
        <v>10</v>
      </c>
      <c r="I46" s="23">
        <f t="shared" si="15"/>
        <v>4</v>
      </c>
      <c r="J46" s="23">
        <f t="shared" si="15"/>
        <v>6</v>
      </c>
      <c r="K46" s="11">
        <f t="shared" si="15"/>
        <v>295.87</v>
      </c>
      <c r="L46" s="11">
        <f t="shared" si="15"/>
        <v>98.92</v>
      </c>
      <c r="M46" s="11">
        <f t="shared" si="15"/>
        <v>196.95</v>
      </c>
      <c r="N46" s="11">
        <f t="shared" si="15"/>
        <v>12529260</v>
      </c>
      <c r="O46" s="11">
        <f>SUM(O47,O48)</f>
        <v>5984073.25</v>
      </c>
      <c r="P46" s="11">
        <f t="shared" si="15"/>
        <v>6217927.4100000001</v>
      </c>
      <c r="Q46" s="11">
        <f t="shared" si="15"/>
        <v>327259.33999999997</v>
      </c>
      <c r="R46" s="54" t="s">
        <v>367</v>
      </c>
      <c r="S46" s="46"/>
      <c r="T46" s="39"/>
    </row>
    <row r="47" spans="1:20" s="1" customFormat="1" ht="27.75" customHeight="1" x14ac:dyDescent="0.25">
      <c r="A47" s="30" t="s">
        <v>74</v>
      </c>
      <c r="B47" s="15" t="s">
        <v>67</v>
      </c>
      <c r="C47" s="13">
        <v>2</v>
      </c>
      <c r="D47" s="21">
        <v>41690</v>
      </c>
      <c r="E47" s="32" t="s">
        <v>30</v>
      </c>
      <c r="F47" s="32" t="s">
        <v>68</v>
      </c>
      <c r="G47" s="23">
        <v>13</v>
      </c>
      <c r="H47" s="23">
        <v>4</v>
      </c>
      <c r="I47" s="23">
        <v>0</v>
      </c>
      <c r="J47" s="23">
        <v>4</v>
      </c>
      <c r="K47" s="11">
        <v>149</v>
      </c>
      <c r="L47" s="11">
        <v>0</v>
      </c>
      <c r="M47" s="11">
        <v>149</v>
      </c>
      <c r="N47" s="11">
        <v>5740356</v>
      </c>
      <c r="O47" s="11">
        <v>3013576.62</v>
      </c>
      <c r="P47" s="12">
        <v>2590440.41</v>
      </c>
      <c r="Q47" s="12">
        <v>136338.97</v>
      </c>
      <c r="R47" s="54" t="s">
        <v>367</v>
      </c>
      <c r="T47" s="39"/>
    </row>
    <row r="48" spans="1:20" s="1" customFormat="1" ht="26.25" customHeight="1" x14ac:dyDescent="0.25">
      <c r="A48" s="30" t="s">
        <v>77</v>
      </c>
      <c r="B48" s="15" t="s">
        <v>70</v>
      </c>
      <c r="C48" s="13">
        <v>17</v>
      </c>
      <c r="D48" s="21">
        <v>41260</v>
      </c>
      <c r="E48" s="32" t="s">
        <v>30</v>
      </c>
      <c r="F48" s="32" t="s">
        <v>68</v>
      </c>
      <c r="G48" s="23">
        <v>10</v>
      </c>
      <c r="H48" s="23">
        <v>6</v>
      </c>
      <c r="I48" s="23">
        <v>4</v>
      </c>
      <c r="J48" s="23">
        <v>2</v>
      </c>
      <c r="K48" s="11">
        <v>146.87</v>
      </c>
      <c r="L48" s="11">
        <v>98.92</v>
      </c>
      <c r="M48" s="11">
        <v>47.95</v>
      </c>
      <c r="N48" s="11">
        <v>6788904</v>
      </c>
      <c r="O48" s="11">
        <v>2970496.63</v>
      </c>
      <c r="P48" s="12">
        <v>3627487</v>
      </c>
      <c r="Q48" s="12">
        <v>190920.37</v>
      </c>
      <c r="R48" s="54" t="s">
        <v>367</v>
      </c>
      <c r="T48" s="39"/>
    </row>
    <row r="49" spans="1:20" s="1" customFormat="1" ht="28.5" customHeight="1" x14ac:dyDescent="0.25">
      <c r="A49" s="77" t="s">
        <v>71</v>
      </c>
      <c r="B49" s="77"/>
      <c r="C49" s="13" t="s">
        <v>22</v>
      </c>
      <c r="D49" s="13" t="s">
        <v>22</v>
      </c>
      <c r="E49" s="13" t="s">
        <v>22</v>
      </c>
      <c r="F49" s="14" t="s">
        <v>22</v>
      </c>
      <c r="G49" s="23">
        <f>SUM(G50:G52)</f>
        <v>23</v>
      </c>
      <c r="H49" s="23">
        <f t="shared" ref="H49:Q49" si="16">SUM(H50:H52)</f>
        <v>9</v>
      </c>
      <c r="I49" s="23">
        <f t="shared" si="16"/>
        <v>8</v>
      </c>
      <c r="J49" s="23">
        <f t="shared" si="16"/>
        <v>1</v>
      </c>
      <c r="K49" s="11">
        <f t="shared" si="16"/>
        <v>351.79999999999995</v>
      </c>
      <c r="L49" s="11">
        <f t="shared" si="16"/>
        <v>324</v>
      </c>
      <c r="M49" s="11">
        <f t="shared" si="16"/>
        <v>27.799999999999997</v>
      </c>
      <c r="N49" s="11">
        <f t="shared" si="16"/>
        <v>10361263.390000001</v>
      </c>
      <c r="O49" s="11">
        <f t="shared" si="16"/>
        <v>6791469.1799999997</v>
      </c>
      <c r="P49" s="11">
        <f t="shared" si="16"/>
        <v>3391304.5</v>
      </c>
      <c r="Q49" s="11">
        <f t="shared" si="16"/>
        <v>178489.71000000002</v>
      </c>
      <c r="R49" s="54" t="s">
        <v>367</v>
      </c>
      <c r="S49" s="46"/>
      <c r="T49" s="39"/>
    </row>
    <row r="50" spans="1:20" s="1" customFormat="1" ht="26.45" customHeight="1" x14ac:dyDescent="0.25">
      <c r="A50" s="30" t="s">
        <v>79</v>
      </c>
      <c r="B50" s="15" t="s">
        <v>299</v>
      </c>
      <c r="C50" s="34" t="s">
        <v>163</v>
      </c>
      <c r="D50" s="21">
        <v>41085</v>
      </c>
      <c r="E50" s="22" t="s">
        <v>30</v>
      </c>
      <c r="F50" s="22" t="s">
        <v>68</v>
      </c>
      <c r="G50" s="23">
        <v>14</v>
      </c>
      <c r="H50" s="23">
        <v>4</v>
      </c>
      <c r="I50" s="23">
        <v>4</v>
      </c>
      <c r="J50" s="23">
        <v>0</v>
      </c>
      <c r="K50" s="11">
        <v>188.2</v>
      </c>
      <c r="L50" s="11">
        <v>188.2</v>
      </c>
      <c r="M50" s="11">
        <v>0</v>
      </c>
      <c r="N50" s="11">
        <v>5445674.9900000002</v>
      </c>
      <c r="O50" s="11">
        <v>3761138.28</v>
      </c>
      <c r="P50" s="12">
        <v>1600309.88</v>
      </c>
      <c r="Q50" s="12">
        <v>84226.83</v>
      </c>
      <c r="R50" s="54" t="s">
        <v>367</v>
      </c>
      <c r="S50" s="67"/>
      <c r="T50" s="39"/>
    </row>
    <row r="51" spans="1:20" s="1" customFormat="1" ht="26.45" customHeight="1" x14ac:dyDescent="0.25">
      <c r="A51" s="30" t="s">
        <v>82</v>
      </c>
      <c r="B51" s="15" t="s">
        <v>349</v>
      </c>
      <c r="C51" s="34" t="s">
        <v>73</v>
      </c>
      <c r="D51" s="21">
        <v>41085</v>
      </c>
      <c r="E51" s="22" t="s">
        <v>30</v>
      </c>
      <c r="F51" s="22" t="s">
        <v>68</v>
      </c>
      <c r="G51" s="23">
        <v>4</v>
      </c>
      <c r="H51" s="23">
        <v>2</v>
      </c>
      <c r="I51" s="23">
        <v>2</v>
      </c>
      <c r="J51" s="23">
        <v>0</v>
      </c>
      <c r="K51" s="11">
        <v>64</v>
      </c>
      <c r="L51" s="11">
        <v>64</v>
      </c>
      <c r="M51" s="11">
        <v>0</v>
      </c>
      <c r="N51" s="11">
        <f>SUM(O51,P51,Q51)</f>
        <v>2092671.9999999998</v>
      </c>
      <c r="O51" s="11">
        <v>1294422.17</v>
      </c>
      <c r="P51" s="12">
        <v>758337.34</v>
      </c>
      <c r="Q51" s="12">
        <v>39912.49</v>
      </c>
      <c r="R51" s="54" t="s">
        <v>367</v>
      </c>
      <c r="T51" s="39"/>
    </row>
    <row r="52" spans="1:20" s="1" customFormat="1" ht="26.45" customHeight="1" x14ac:dyDescent="0.25">
      <c r="A52" s="30" t="s">
        <v>85</v>
      </c>
      <c r="B52" s="15" t="s">
        <v>350</v>
      </c>
      <c r="C52" s="34" t="s">
        <v>75</v>
      </c>
      <c r="D52" s="21">
        <v>41085</v>
      </c>
      <c r="E52" s="22" t="s">
        <v>30</v>
      </c>
      <c r="F52" s="22" t="s">
        <v>68</v>
      </c>
      <c r="G52" s="23">
        <v>5</v>
      </c>
      <c r="H52" s="23">
        <v>3</v>
      </c>
      <c r="I52" s="23">
        <v>2</v>
      </c>
      <c r="J52" s="23">
        <v>1</v>
      </c>
      <c r="K52" s="11">
        <v>99.6</v>
      </c>
      <c r="L52" s="11">
        <v>71.8</v>
      </c>
      <c r="M52" s="11">
        <f>K52-L52</f>
        <v>27.799999999999997</v>
      </c>
      <c r="N52" s="11">
        <v>2822916.4</v>
      </c>
      <c r="O52" s="11">
        <v>1735908.73</v>
      </c>
      <c r="P52" s="12">
        <v>1032657.28</v>
      </c>
      <c r="Q52" s="12">
        <v>54350.39</v>
      </c>
      <c r="R52" s="54" t="s">
        <v>367</v>
      </c>
      <c r="T52" s="39"/>
    </row>
    <row r="53" spans="1:20" s="1" customFormat="1" ht="28.5" customHeight="1" x14ac:dyDescent="0.25">
      <c r="A53" s="77" t="s">
        <v>76</v>
      </c>
      <c r="B53" s="77"/>
      <c r="C53" s="13" t="s">
        <v>22</v>
      </c>
      <c r="D53" s="13" t="s">
        <v>22</v>
      </c>
      <c r="E53" s="13" t="s">
        <v>22</v>
      </c>
      <c r="F53" s="13" t="s">
        <v>22</v>
      </c>
      <c r="G53" s="23">
        <f>SUM(G54:G59)</f>
        <v>97</v>
      </c>
      <c r="H53" s="23">
        <f t="shared" ref="H53:Q53" si="17">SUM(H54:H59)</f>
        <v>42</v>
      </c>
      <c r="I53" s="23">
        <f t="shared" si="17"/>
        <v>20</v>
      </c>
      <c r="J53" s="23">
        <f t="shared" si="17"/>
        <v>22</v>
      </c>
      <c r="K53" s="11">
        <f t="shared" si="17"/>
        <v>1029.27</v>
      </c>
      <c r="L53" s="11">
        <f t="shared" si="17"/>
        <v>508.08000000000004</v>
      </c>
      <c r="M53" s="11">
        <f t="shared" si="17"/>
        <v>521.18999999999994</v>
      </c>
      <c r="N53" s="11">
        <f t="shared" si="17"/>
        <v>47939914</v>
      </c>
      <c r="O53" s="11">
        <f t="shared" si="17"/>
        <v>20616302.399999999</v>
      </c>
      <c r="P53" s="12">
        <f t="shared" si="17"/>
        <v>21858889.409999996</v>
      </c>
      <c r="Q53" s="12">
        <f t="shared" si="17"/>
        <v>5464722.1900000004</v>
      </c>
      <c r="R53" s="54" t="s">
        <v>367</v>
      </c>
      <c r="S53" s="46"/>
      <c r="T53" s="39"/>
    </row>
    <row r="54" spans="1:20" s="1" customFormat="1" ht="27" customHeight="1" x14ac:dyDescent="0.25">
      <c r="A54" s="30" t="s">
        <v>87</v>
      </c>
      <c r="B54" s="15" t="s">
        <v>355</v>
      </c>
      <c r="C54" s="20" t="s">
        <v>78</v>
      </c>
      <c r="D54" s="21">
        <v>41123</v>
      </c>
      <c r="E54" s="32" t="s">
        <v>30</v>
      </c>
      <c r="F54" s="32" t="s">
        <v>68</v>
      </c>
      <c r="G54" s="23">
        <v>31</v>
      </c>
      <c r="H54" s="23">
        <v>14</v>
      </c>
      <c r="I54" s="23">
        <v>12</v>
      </c>
      <c r="J54" s="23">
        <v>2</v>
      </c>
      <c r="K54" s="11">
        <v>407.2</v>
      </c>
      <c r="L54" s="11">
        <v>297.97000000000003</v>
      </c>
      <c r="M54" s="11">
        <v>109.23</v>
      </c>
      <c r="N54" s="11">
        <v>19404000</v>
      </c>
      <c r="O54" s="11">
        <v>8235761.0700000003</v>
      </c>
      <c r="P54" s="12">
        <v>8934591.1500000004</v>
      </c>
      <c r="Q54" s="12">
        <v>2233647.7799999998</v>
      </c>
      <c r="R54" s="54" t="s">
        <v>367</v>
      </c>
      <c r="S54" s="45"/>
      <c r="T54" s="39"/>
    </row>
    <row r="55" spans="1:20" s="1" customFormat="1" ht="25.5" customHeight="1" x14ac:dyDescent="0.25">
      <c r="A55" s="30" t="s">
        <v>88</v>
      </c>
      <c r="B55" s="15" t="s">
        <v>80</v>
      </c>
      <c r="C55" s="34" t="s">
        <v>81</v>
      </c>
      <c r="D55" s="21">
        <v>41297</v>
      </c>
      <c r="E55" s="32" t="s">
        <v>30</v>
      </c>
      <c r="F55" s="32" t="s">
        <v>68</v>
      </c>
      <c r="G55" s="23">
        <v>17</v>
      </c>
      <c r="H55" s="23">
        <v>6</v>
      </c>
      <c r="I55" s="23">
        <v>2</v>
      </c>
      <c r="J55" s="23">
        <v>4</v>
      </c>
      <c r="K55" s="11">
        <v>197.56</v>
      </c>
      <c r="L55" s="11">
        <v>90.92</v>
      </c>
      <c r="M55" s="11">
        <v>106.64</v>
      </c>
      <c r="N55" s="11">
        <f>SUM(O55:Q55)</f>
        <v>9200000</v>
      </c>
      <c r="O55" s="11">
        <v>3995719.45</v>
      </c>
      <c r="P55" s="12">
        <v>4163424.44</v>
      </c>
      <c r="Q55" s="12">
        <v>1040856.11</v>
      </c>
      <c r="R55" s="54" t="s">
        <v>367</v>
      </c>
      <c r="S55" s="45"/>
      <c r="T55" s="39"/>
    </row>
    <row r="56" spans="1:20" s="1" customFormat="1" ht="26.45" customHeight="1" x14ac:dyDescent="0.25">
      <c r="A56" s="30" t="s">
        <v>89</v>
      </c>
      <c r="B56" s="15" t="s">
        <v>322</v>
      </c>
      <c r="C56" s="34" t="s">
        <v>83</v>
      </c>
      <c r="D56" s="21">
        <v>41565</v>
      </c>
      <c r="E56" s="32" t="s">
        <v>30</v>
      </c>
      <c r="F56" s="32" t="s">
        <v>68</v>
      </c>
      <c r="G56" s="23">
        <v>40</v>
      </c>
      <c r="H56" s="23">
        <v>19</v>
      </c>
      <c r="I56" s="23">
        <v>4</v>
      </c>
      <c r="J56" s="23">
        <v>15</v>
      </c>
      <c r="K56" s="11">
        <v>347.4</v>
      </c>
      <c r="L56" s="12">
        <v>70.2</v>
      </c>
      <c r="M56" s="12">
        <v>277.2</v>
      </c>
      <c r="N56" s="11">
        <v>16119914</v>
      </c>
      <c r="O56" s="11">
        <v>7026285.3600000003</v>
      </c>
      <c r="P56" s="12">
        <v>7274903.04</v>
      </c>
      <c r="Q56" s="12">
        <v>1818725.6</v>
      </c>
      <c r="R56" s="54" t="s">
        <v>367</v>
      </c>
      <c r="T56" s="39"/>
    </row>
    <row r="57" spans="1:20" s="1" customFormat="1" ht="25.5" customHeight="1" x14ac:dyDescent="0.25">
      <c r="A57" s="30" t="s">
        <v>90</v>
      </c>
      <c r="B57" s="15" t="s">
        <v>234</v>
      </c>
      <c r="C57" s="34" t="s">
        <v>235</v>
      </c>
      <c r="D57" s="21">
        <v>41661</v>
      </c>
      <c r="E57" s="22" t="s">
        <v>68</v>
      </c>
      <c r="F57" s="32" t="s">
        <v>100</v>
      </c>
      <c r="G57" s="23">
        <v>2</v>
      </c>
      <c r="H57" s="23">
        <v>1</v>
      </c>
      <c r="I57" s="23">
        <v>1</v>
      </c>
      <c r="J57" s="23">
        <v>0</v>
      </c>
      <c r="K57" s="11">
        <v>26.49</v>
      </c>
      <c r="L57" s="12">
        <v>26.49</v>
      </c>
      <c r="M57" s="12">
        <v>0</v>
      </c>
      <c r="N57" s="11">
        <v>912000</v>
      </c>
      <c r="O57" s="11">
        <v>385899.61</v>
      </c>
      <c r="P57" s="12">
        <v>420880.31</v>
      </c>
      <c r="Q57" s="12">
        <v>105220.08</v>
      </c>
      <c r="R57" s="54" t="s">
        <v>367</v>
      </c>
      <c r="T57" s="39"/>
    </row>
    <row r="58" spans="1:20" s="1" customFormat="1" ht="26.45" customHeight="1" x14ac:dyDescent="0.25">
      <c r="A58" s="30" t="s">
        <v>91</v>
      </c>
      <c r="B58" s="15" t="s">
        <v>346</v>
      </c>
      <c r="C58" s="34" t="s">
        <v>175</v>
      </c>
      <c r="D58" s="21">
        <v>41479</v>
      </c>
      <c r="E58" s="22" t="s">
        <v>100</v>
      </c>
      <c r="F58" s="22" t="s">
        <v>101</v>
      </c>
      <c r="G58" s="23">
        <v>2</v>
      </c>
      <c r="H58" s="23">
        <v>1</v>
      </c>
      <c r="I58" s="23">
        <v>0</v>
      </c>
      <c r="J58" s="23">
        <v>1</v>
      </c>
      <c r="K58" s="11">
        <v>28.12</v>
      </c>
      <c r="L58" s="12">
        <v>0</v>
      </c>
      <c r="M58" s="12">
        <v>28.12</v>
      </c>
      <c r="N58" s="11">
        <f>SUM(O58:Q58)</f>
        <v>1328000</v>
      </c>
      <c r="O58" s="11">
        <v>560039.84</v>
      </c>
      <c r="P58" s="12">
        <v>614368.13</v>
      </c>
      <c r="Q58" s="12">
        <v>153592.03</v>
      </c>
      <c r="R58" s="54" t="s">
        <v>367</v>
      </c>
      <c r="T58" s="39"/>
    </row>
    <row r="59" spans="1:20" s="1" customFormat="1" ht="25.15" customHeight="1" x14ac:dyDescent="0.25">
      <c r="A59" s="30" t="s">
        <v>93</v>
      </c>
      <c r="B59" s="15" t="s">
        <v>356</v>
      </c>
      <c r="C59" s="34" t="s">
        <v>177</v>
      </c>
      <c r="D59" s="21">
        <v>41297</v>
      </c>
      <c r="E59" s="22" t="s">
        <v>100</v>
      </c>
      <c r="F59" s="22" t="s">
        <v>101</v>
      </c>
      <c r="G59" s="23">
        <v>5</v>
      </c>
      <c r="H59" s="23">
        <v>1</v>
      </c>
      <c r="I59" s="23">
        <v>1</v>
      </c>
      <c r="J59" s="23">
        <v>0</v>
      </c>
      <c r="K59" s="11">
        <v>22.5</v>
      </c>
      <c r="L59" s="12">
        <v>22.5</v>
      </c>
      <c r="M59" s="12">
        <v>0</v>
      </c>
      <c r="N59" s="11">
        <v>976000</v>
      </c>
      <c r="O59" s="11">
        <v>412597.07</v>
      </c>
      <c r="P59" s="12">
        <v>450722.34</v>
      </c>
      <c r="Q59" s="12">
        <v>112680.59</v>
      </c>
      <c r="R59" s="54" t="s">
        <v>367</v>
      </c>
      <c r="T59" s="39"/>
    </row>
    <row r="60" spans="1:20" s="1" customFormat="1" ht="28.5" customHeight="1" x14ac:dyDescent="0.25">
      <c r="A60" s="77" t="s">
        <v>84</v>
      </c>
      <c r="B60" s="77"/>
      <c r="C60" s="13" t="s">
        <v>22</v>
      </c>
      <c r="D60" s="13" t="s">
        <v>22</v>
      </c>
      <c r="E60" s="13" t="s">
        <v>22</v>
      </c>
      <c r="F60" s="13" t="s">
        <v>22</v>
      </c>
      <c r="G60" s="23">
        <f t="shared" ref="G60:M60" si="18">SUM(G61:G65)</f>
        <v>127</v>
      </c>
      <c r="H60" s="23">
        <f t="shared" si="18"/>
        <v>59</v>
      </c>
      <c r="I60" s="23">
        <f t="shared" si="18"/>
        <v>55</v>
      </c>
      <c r="J60" s="23">
        <f t="shared" si="18"/>
        <v>4</v>
      </c>
      <c r="K60" s="11">
        <f t="shared" si="18"/>
        <v>2067.7400000000002</v>
      </c>
      <c r="L60" s="11">
        <f t="shared" si="18"/>
        <v>1945.32</v>
      </c>
      <c r="M60" s="11">
        <f t="shared" si="18"/>
        <v>122.42</v>
      </c>
      <c r="N60" s="11">
        <f>SUM(N61:N65)</f>
        <v>92026350</v>
      </c>
      <c r="O60" s="11">
        <f t="shared" ref="O60:Q60" si="19">SUM(O61:O65)</f>
        <v>41820757.869999997</v>
      </c>
      <c r="P60" s="11">
        <f t="shared" si="19"/>
        <v>40164473.711000003</v>
      </c>
      <c r="Q60" s="11">
        <f t="shared" si="19"/>
        <v>10041118.42</v>
      </c>
      <c r="R60" s="54" t="s">
        <v>367</v>
      </c>
      <c r="S60" s="46"/>
      <c r="T60" s="39"/>
    </row>
    <row r="61" spans="1:20" s="1" customFormat="1" ht="26.25" customHeight="1" x14ac:dyDescent="0.25">
      <c r="A61" s="30" t="s">
        <v>96</v>
      </c>
      <c r="B61" s="15" t="s">
        <v>357</v>
      </c>
      <c r="C61" s="36" t="s">
        <v>86</v>
      </c>
      <c r="D61" s="27">
        <v>42635</v>
      </c>
      <c r="E61" s="32" t="s">
        <v>30</v>
      </c>
      <c r="F61" s="32" t="s">
        <v>68</v>
      </c>
      <c r="G61" s="23">
        <v>25</v>
      </c>
      <c r="H61" s="23">
        <v>11</v>
      </c>
      <c r="I61" s="23">
        <v>11</v>
      </c>
      <c r="J61" s="23">
        <v>0</v>
      </c>
      <c r="K61" s="11">
        <v>349.8</v>
      </c>
      <c r="L61" s="11">
        <v>349.8</v>
      </c>
      <c r="M61" s="11">
        <v>0</v>
      </c>
      <c r="N61" s="11">
        <v>15757600</v>
      </c>
      <c r="O61" s="11">
        <v>7074826.1900000004</v>
      </c>
      <c r="P61" s="12">
        <v>6946219.051</v>
      </c>
      <c r="Q61" s="12">
        <v>1736554.76</v>
      </c>
      <c r="R61" s="54" t="s">
        <v>367</v>
      </c>
      <c r="T61" s="39"/>
    </row>
    <row r="62" spans="1:20" s="1" customFormat="1" ht="27.75" customHeight="1" x14ac:dyDescent="0.25">
      <c r="A62" s="30" t="s">
        <v>97</v>
      </c>
      <c r="B62" s="15" t="s">
        <v>358</v>
      </c>
      <c r="C62" s="36" t="s">
        <v>86</v>
      </c>
      <c r="D62" s="27">
        <v>42635</v>
      </c>
      <c r="E62" s="32" t="s">
        <v>30</v>
      </c>
      <c r="F62" s="32" t="s">
        <v>68</v>
      </c>
      <c r="G62" s="23">
        <v>21</v>
      </c>
      <c r="H62" s="23">
        <v>12</v>
      </c>
      <c r="I62" s="23">
        <v>11</v>
      </c>
      <c r="J62" s="23">
        <v>1</v>
      </c>
      <c r="K62" s="11">
        <v>392.7</v>
      </c>
      <c r="L62" s="11">
        <v>366.9</v>
      </c>
      <c r="M62" s="11">
        <v>25.8</v>
      </c>
      <c r="N62" s="11">
        <v>17297589.600000001</v>
      </c>
      <c r="O62" s="11">
        <v>7942493.5499999998</v>
      </c>
      <c r="P62" s="12">
        <v>7484076.8399999999</v>
      </c>
      <c r="Q62" s="12">
        <v>1871019.21</v>
      </c>
      <c r="R62" s="54" t="s">
        <v>367</v>
      </c>
      <c r="T62" s="39"/>
    </row>
    <row r="63" spans="1:20" s="1" customFormat="1" ht="27" customHeight="1" x14ac:dyDescent="0.25">
      <c r="A63" s="30" t="s">
        <v>98</v>
      </c>
      <c r="B63" s="25" t="s">
        <v>295</v>
      </c>
      <c r="C63" s="36" t="s">
        <v>86</v>
      </c>
      <c r="D63" s="27">
        <v>42635</v>
      </c>
      <c r="E63" s="32" t="s">
        <v>30</v>
      </c>
      <c r="F63" s="32" t="s">
        <v>68</v>
      </c>
      <c r="G63" s="16">
        <v>36</v>
      </c>
      <c r="H63" s="16">
        <v>16</v>
      </c>
      <c r="I63" s="16">
        <v>16</v>
      </c>
      <c r="J63" s="16">
        <v>0</v>
      </c>
      <c r="K63" s="37">
        <v>638.29</v>
      </c>
      <c r="L63" s="12">
        <v>638.29</v>
      </c>
      <c r="M63" s="12">
        <v>0</v>
      </c>
      <c r="N63" s="11">
        <v>28461160.399999999</v>
      </c>
      <c r="O63" s="11">
        <v>12909636.380000001</v>
      </c>
      <c r="P63" s="12">
        <v>12441219.220000001</v>
      </c>
      <c r="Q63" s="12">
        <v>3110304.8</v>
      </c>
      <c r="R63" s="54" t="s">
        <v>367</v>
      </c>
      <c r="T63" s="39"/>
    </row>
    <row r="64" spans="1:20" s="1" customFormat="1" ht="25.5" customHeight="1" x14ac:dyDescent="0.25">
      <c r="A64" s="14" t="s">
        <v>109</v>
      </c>
      <c r="B64" s="15" t="s">
        <v>296</v>
      </c>
      <c r="C64" s="36" t="s">
        <v>86</v>
      </c>
      <c r="D64" s="27">
        <v>42635</v>
      </c>
      <c r="E64" s="22" t="s">
        <v>30</v>
      </c>
      <c r="F64" s="32" t="s">
        <v>68</v>
      </c>
      <c r="G64" s="23">
        <v>27</v>
      </c>
      <c r="H64" s="23">
        <v>12</v>
      </c>
      <c r="I64" s="23">
        <v>12</v>
      </c>
      <c r="J64" s="23">
        <v>0</v>
      </c>
      <c r="K64" s="11">
        <v>381.4</v>
      </c>
      <c r="L64" s="11">
        <v>381.4</v>
      </c>
      <c r="M64" s="11">
        <v>0</v>
      </c>
      <c r="N64" s="11">
        <v>17114400</v>
      </c>
      <c r="O64" s="11">
        <v>7713947.1399999997</v>
      </c>
      <c r="P64" s="12">
        <v>7520362.29</v>
      </c>
      <c r="Q64" s="12">
        <v>1880090.57</v>
      </c>
      <c r="R64" s="54" t="s">
        <v>367</v>
      </c>
      <c r="T64" s="39"/>
    </row>
    <row r="65" spans="1:22" s="1" customFormat="1" ht="27" customHeight="1" x14ac:dyDescent="0.25">
      <c r="A65" s="14" t="s">
        <v>111</v>
      </c>
      <c r="B65" s="25" t="s">
        <v>359</v>
      </c>
      <c r="C65" s="26">
        <v>1</v>
      </c>
      <c r="D65" s="27">
        <v>41017</v>
      </c>
      <c r="E65" s="32" t="s">
        <v>30</v>
      </c>
      <c r="F65" s="32" t="s">
        <v>68</v>
      </c>
      <c r="G65" s="16">
        <v>18</v>
      </c>
      <c r="H65" s="16">
        <v>8</v>
      </c>
      <c r="I65" s="23">
        <v>5</v>
      </c>
      <c r="J65" s="23">
        <v>3</v>
      </c>
      <c r="K65" s="37">
        <v>305.55</v>
      </c>
      <c r="L65" s="12">
        <v>208.93</v>
      </c>
      <c r="M65" s="12">
        <v>96.62</v>
      </c>
      <c r="N65" s="11">
        <v>13395600</v>
      </c>
      <c r="O65" s="11">
        <v>6179854.6100000003</v>
      </c>
      <c r="P65" s="12">
        <v>5772596.3099999996</v>
      </c>
      <c r="Q65" s="12">
        <v>1443149.08</v>
      </c>
      <c r="R65" s="54" t="s">
        <v>367</v>
      </c>
      <c r="T65" s="39"/>
    </row>
    <row r="66" spans="1:22" s="1" customFormat="1" ht="26.45" customHeight="1" x14ac:dyDescent="0.25">
      <c r="A66" s="78" t="s">
        <v>340</v>
      </c>
      <c r="B66" s="79"/>
      <c r="C66" s="13" t="s">
        <v>22</v>
      </c>
      <c r="D66" s="13" t="s">
        <v>22</v>
      </c>
      <c r="E66" s="13" t="s">
        <v>22</v>
      </c>
      <c r="F66" s="13" t="s">
        <v>22</v>
      </c>
      <c r="G66" s="38">
        <f t="shared" ref="G66:Q66" si="20">SUM(G67:G68)</f>
        <v>114</v>
      </c>
      <c r="H66" s="38">
        <f t="shared" si="20"/>
        <v>49</v>
      </c>
      <c r="I66" s="38">
        <f t="shared" si="20"/>
        <v>44</v>
      </c>
      <c r="J66" s="38">
        <f t="shared" si="20"/>
        <v>5</v>
      </c>
      <c r="K66" s="37">
        <f t="shared" si="20"/>
        <v>2324.27</v>
      </c>
      <c r="L66" s="37">
        <f t="shared" si="20"/>
        <v>2006.8799999999999</v>
      </c>
      <c r="M66" s="37">
        <f t="shared" si="20"/>
        <v>317.39</v>
      </c>
      <c r="N66" s="11">
        <f t="shared" si="20"/>
        <v>110368626.49000001</v>
      </c>
      <c r="O66" s="11">
        <f t="shared" si="20"/>
        <v>47009165.890000001</v>
      </c>
      <c r="P66" s="11">
        <f t="shared" si="20"/>
        <v>31679730.300000001</v>
      </c>
      <c r="Q66" s="11">
        <f t="shared" si="20"/>
        <v>31679730.300000001</v>
      </c>
      <c r="R66" s="54" t="s">
        <v>367</v>
      </c>
      <c r="S66" s="46"/>
      <c r="T66" s="39"/>
    </row>
    <row r="67" spans="1:22" s="1" customFormat="1" ht="27" customHeight="1" x14ac:dyDescent="0.25">
      <c r="A67" s="14" t="s">
        <v>114</v>
      </c>
      <c r="B67" s="25" t="s">
        <v>92</v>
      </c>
      <c r="C67" s="14">
        <v>59</v>
      </c>
      <c r="D67" s="27">
        <v>41257</v>
      </c>
      <c r="E67" s="22" t="s">
        <v>30</v>
      </c>
      <c r="F67" s="32" t="s">
        <v>68</v>
      </c>
      <c r="G67" s="38">
        <v>82</v>
      </c>
      <c r="H67" s="16">
        <v>37</v>
      </c>
      <c r="I67" s="16">
        <v>33</v>
      </c>
      <c r="J67" s="16">
        <v>4</v>
      </c>
      <c r="K67" s="37">
        <v>1608.03</v>
      </c>
      <c r="L67" s="37">
        <v>1369.84</v>
      </c>
      <c r="M67" s="37">
        <v>238.19</v>
      </c>
      <c r="N67" s="11">
        <f>SUM(O67,P67,Q67)</f>
        <v>75989113.210000008</v>
      </c>
      <c r="O67" s="11">
        <v>32522963.75</v>
      </c>
      <c r="P67" s="12">
        <v>21733074.73</v>
      </c>
      <c r="Q67" s="12">
        <v>21733074.73</v>
      </c>
      <c r="R67" s="54" t="s">
        <v>367</v>
      </c>
      <c r="T67" s="39"/>
      <c r="V67" s="40"/>
    </row>
    <row r="68" spans="1:22" s="1" customFormat="1" ht="26.25" customHeight="1" x14ac:dyDescent="0.25">
      <c r="A68" s="14" t="s">
        <v>117</v>
      </c>
      <c r="B68" s="25" t="s">
        <v>94</v>
      </c>
      <c r="C68" s="26">
        <v>3330</v>
      </c>
      <c r="D68" s="27">
        <v>42720</v>
      </c>
      <c r="E68" s="22" t="s">
        <v>30</v>
      </c>
      <c r="F68" s="32" t="s">
        <v>68</v>
      </c>
      <c r="G68" s="16">
        <v>32</v>
      </c>
      <c r="H68" s="16">
        <v>12</v>
      </c>
      <c r="I68" s="16">
        <v>11</v>
      </c>
      <c r="J68" s="16">
        <v>1</v>
      </c>
      <c r="K68" s="12">
        <v>716.24</v>
      </c>
      <c r="L68" s="12">
        <v>637.04</v>
      </c>
      <c r="M68" s="12">
        <v>79.2</v>
      </c>
      <c r="N68" s="11">
        <v>34379513.280000001</v>
      </c>
      <c r="O68" s="11">
        <v>14486202.140000001</v>
      </c>
      <c r="P68" s="12">
        <v>9946655.5700000003</v>
      </c>
      <c r="Q68" s="12">
        <v>9946655.5700000003</v>
      </c>
      <c r="R68" s="54" t="s">
        <v>367</v>
      </c>
      <c r="T68" s="39"/>
    </row>
    <row r="69" spans="1:22" s="1" customFormat="1" ht="25.9" customHeight="1" x14ac:dyDescent="0.25">
      <c r="A69" s="115" t="s">
        <v>95</v>
      </c>
      <c r="B69" s="116"/>
      <c r="C69" s="13" t="s">
        <v>22</v>
      </c>
      <c r="D69" s="13" t="s">
        <v>22</v>
      </c>
      <c r="E69" s="13" t="s">
        <v>22</v>
      </c>
      <c r="F69" s="13" t="s">
        <v>22</v>
      </c>
      <c r="G69" s="23">
        <f>SUM(G71,G72,G74,G75,G76,G77,G79,G81,G82,G84,G86,G87,G88,G89)</f>
        <v>142</v>
      </c>
      <c r="H69" s="23">
        <f t="shared" ref="H69:Q69" si="21">SUM(H71,H72,H74,H75,H76,H77,H79,H81,H82,H84,H86,H87,H88,H89)</f>
        <v>62</v>
      </c>
      <c r="I69" s="23">
        <f t="shared" si="21"/>
        <v>35</v>
      </c>
      <c r="J69" s="23">
        <f t="shared" si="21"/>
        <v>27</v>
      </c>
      <c r="K69" s="11">
        <f t="shared" si="21"/>
        <v>2350.4899999999998</v>
      </c>
      <c r="L69" s="11">
        <f t="shared" si="21"/>
        <v>1371.54</v>
      </c>
      <c r="M69" s="11">
        <f t="shared" si="21"/>
        <v>978.95</v>
      </c>
      <c r="N69" s="11">
        <f t="shared" si="21"/>
        <v>69085179.879999995</v>
      </c>
      <c r="O69" s="11">
        <f t="shared" si="21"/>
        <v>0</v>
      </c>
      <c r="P69" s="11">
        <f t="shared" si="21"/>
        <v>65562520.090000004</v>
      </c>
      <c r="Q69" s="11">
        <f t="shared" si="21"/>
        <v>3522659.79</v>
      </c>
      <c r="R69" s="54" t="s">
        <v>367</v>
      </c>
      <c r="S69" s="46"/>
      <c r="T69" s="39"/>
    </row>
    <row r="70" spans="1:22" s="1" customFormat="1" ht="28.5" customHeight="1" x14ac:dyDescent="0.25">
      <c r="A70" s="115" t="s">
        <v>65</v>
      </c>
      <c r="B70" s="116"/>
      <c r="C70" s="13" t="s">
        <v>22</v>
      </c>
      <c r="D70" s="13" t="s">
        <v>22</v>
      </c>
      <c r="E70" s="13" t="s">
        <v>22</v>
      </c>
      <c r="F70" s="13" t="s">
        <v>22</v>
      </c>
      <c r="G70" s="23">
        <f t="shared" ref="G70:Q70" si="22">SUM(G71,G72)</f>
        <v>13</v>
      </c>
      <c r="H70" s="23">
        <f t="shared" si="22"/>
        <v>6</v>
      </c>
      <c r="I70" s="23">
        <f t="shared" si="22"/>
        <v>4</v>
      </c>
      <c r="J70" s="23">
        <f t="shared" si="22"/>
        <v>2</v>
      </c>
      <c r="K70" s="11">
        <f t="shared" si="22"/>
        <v>183.66</v>
      </c>
      <c r="L70" s="11">
        <f t="shared" si="22"/>
        <v>123.13</v>
      </c>
      <c r="M70" s="11">
        <f t="shared" si="22"/>
        <v>60.53</v>
      </c>
      <c r="N70" s="11">
        <f t="shared" si="22"/>
        <v>7386043.1999999993</v>
      </c>
      <c r="O70" s="11">
        <f t="shared" si="22"/>
        <v>0</v>
      </c>
      <c r="P70" s="11">
        <f t="shared" si="22"/>
        <v>7016741.04</v>
      </c>
      <c r="Q70" s="11">
        <f t="shared" si="22"/>
        <v>369302.16000000003</v>
      </c>
      <c r="R70" s="54" t="s">
        <v>367</v>
      </c>
      <c r="T70" s="39"/>
    </row>
    <row r="71" spans="1:22" s="1" customFormat="1" ht="26.25" customHeight="1" x14ac:dyDescent="0.25">
      <c r="A71" s="14" t="s">
        <v>119</v>
      </c>
      <c r="B71" s="25" t="s">
        <v>103</v>
      </c>
      <c r="C71" s="14">
        <v>1</v>
      </c>
      <c r="D71" s="27">
        <v>41690</v>
      </c>
      <c r="E71" s="22" t="s">
        <v>30</v>
      </c>
      <c r="F71" s="32" t="s">
        <v>68</v>
      </c>
      <c r="G71" s="38">
        <v>8</v>
      </c>
      <c r="H71" s="16">
        <v>4</v>
      </c>
      <c r="I71" s="16">
        <v>2</v>
      </c>
      <c r="J71" s="16">
        <v>2</v>
      </c>
      <c r="K71" s="37">
        <v>117.82</v>
      </c>
      <c r="L71" s="37">
        <v>57.29</v>
      </c>
      <c r="M71" s="37">
        <v>60.53</v>
      </c>
      <c r="N71" s="11">
        <v>4698916.8</v>
      </c>
      <c r="O71" s="12">
        <v>0</v>
      </c>
      <c r="P71" s="12">
        <v>4463970.96</v>
      </c>
      <c r="Q71" s="12">
        <v>234945.84</v>
      </c>
      <c r="R71" s="54" t="s">
        <v>367</v>
      </c>
      <c r="T71" s="39"/>
    </row>
    <row r="72" spans="1:22" s="1" customFormat="1" ht="25.5" customHeight="1" x14ac:dyDescent="0.25">
      <c r="A72" s="14" t="s">
        <v>121</v>
      </c>
      <c r="B72" s="25" t="s">
        <v>104</v>
      </c>
      <c r="C72" s="26">
        <v>3</v>
      </c>
      <c r="D72" s="27">
        <v>41690</v>
      </c>
      <c r="E72" s="22" t="s">
        <v>30</v>
      </c>
      <c r="F72" s="32" t="s">
        <v>68</v>
      </c>
      <c r="G72" s="16">
        <v>5</v>
      </c>
      <c r="H72" s="16">
        <v>2</v>
      </c>
      <c r="I72" s="16">
        <v>2</v>
      </c>
      <c r="J72" s="16">
        <v>0</v>
      </c>
      <c r="K72" s="12">
        <v>65.84</v>
      </c>
      <c r="L72" s="12">
        <v>65.84</v>
      </c>
      <c r="M72" s="12">
        <v>0</v>
      </c>
      <c r="N72" s="11">
        <v>2687126.4</v>
      </c>
      <c r="O72" s="12">
        <v>0</v>
      </c>
      <c r="P72" s="12">
        <v>2552770.08</v>
      </c>
      <c r="Q72" s="12">
        <v>134356.32</v>
      </c>
      <c r="R72" s="54" t="s">
        <v>367</v>
      </c>
      <c r="T72" s="39"/>
    </row>
    <row r="73" spans="1:22" s="1" customFormat="1" ht="27" customHeight="1" x14ac:dyDescent="0.25">
      <c r="A73" s="81" t="s">
        <v>26</v>
      </c>
      <c r="B73" s="82"/>
      <c r="C73" s="14" t="s">
        <v>22</v>
      </c>
      <c r="D73" s="14" t="s">
        <v>22</v>
      </c>
      <c r="E73" s="14" t="s">
        <v>22</v>
      </c>
      <c r="F73" s="14" t="s">
        <v>22</v>
      </c>
      <c r="G73" s="23">
        <f>SUM(G74:G77)</f>
        <v>25</v>
      </c>
      <c r="H73" s="23">
        <f t="shared" ref="H73:Q73" si="23">SUM(H74:H77)</f>
        <v>14</v>
      </c>
      <c r="I73" s="23">
        <f t="shared" si="23"/>
        <v>6</v>
      </c>
      <c r="J73" s="23">
        <f t="shared" si="23"/>
        <v>8</v>
      </c>
      <c r="K73" s="11">
        <f t="shared" si="23"/>
        <v>456.48</v>
      </c>
      <c r="L73" s="11">
        <f t="shared" si="23"/>
        <v>171.80999999999997</v>
      </c>
      <c r="M73" s="11">
        <f t="shared" si="23"/>
        <v>284.67</v>
      </c>
      <c r="N73" s="11">
        <f t="shared" si="23"/>
        <v>18854958.18</v>
      </c>
      <c r="O73" s="11">
        <f t="shared" si="23"/>
        <v>0</v>
      </c>
      <c r="P73" s="12">
        <f t="shared" si="23"/>
        <v>17912210.270000003</v>
      </c>
      <c r="Q73" s="12">
        <f t="shared" si="23"/>
        <v>942747.91</v>
      </c>
      <c r="R73" s="54" t="s">
        <v>367</v>
      </c>
      <c r="T73" s="39"/>
    </row>
    <row r="74" spans="1:22" s="1" customFormat="1" ht="26.25" customHeight="1" x14ac:dyDescent="0.25">
      <c r="A74" s="13" t="s">
        <v>124</v>
      </c>
      <c r="B74" s="15" t="s">
        <v>139</v>
      </c>
      <c r="C74" s="20">
        <v>154</v>
      </c>
      <c r="D74" s="21">
        <v>42444</v>
      </c>
      <c r="E74" s="22" t="s">
        <v>30</v>
      </c>
      <c r="F74" s="32" t="s">
        <v>68</v>
      </c>
      <c r="G74" s="23">
        <v>4</v>
      </c>
      <c r="H74" s="23">
        <v>4</v>
      </c>
      <c r="I74" s="23">
        <v>1</v>
      </c>
      <c r="J74" s="23">
        <v>3</v>
      </c>
      <c r="K74" s="11">
        <v>224.17</v>
      </c>
      <c r="L74" s="11">
        <v>49</v>
      </c>
      <c r="M74" s="11">
        <v>175.17</v>
      </c>
      <c r="N74" s="11">
        <v>8160070</v>
      </c>
      <c r="O74" s="11">
        <v>0</v>
      </c>
      <c r="P74" s="12">
        <v>7752066.5</v>
      </c>
      <c r="Q74" s="12">
        <v>408003.5</v>
      </c>
      <c r="R74" s="54" t="s">
        <v>367</v>
      </c>
      <c r="S74" s="41"/>
      <c r="T74" s="39"/>
    </row>
    <row r="75" spans="1:22" s="1" customFormat="1" ht="26.25" customHeight="1" x14ac:dyDescent="0.25">
      <c r="A75" s="13" t="s">
        <v>126</v>
      </c>
      <c r="B75" s="15" t="s">
        <v>141</v>
      </c>
      <c r="C75" s="20">
        <v>217</v>
      </c>
      <c r="D75" s="21">
        <v>42486</v>
      </c>
      <c r="E75" s="22" t="s">
        <v>30</v>
      </c>
      <c r="F75" s="32" t="s">
        <v>68</v>
      </c>
      <c r="G75" s="23">
        <v>14</v>
      </c>
      <c r="H75" s="23">
        <v>5</v>
      </c>
      <c r="I75" s="23">
        <v>4</v>
      </c>
      <c r="J75" s="23">
        <v>1</v>
      </c>
      <c r="K75" s="11">
        <v>123.51</v>
      </c>
      <c r="L75" s="11">
        <v>102.21</v>
      </c>
      <c r="M75" s="11">
        <v>21.3</v>
      </c>
      <c r="N75" s="11">
        <v>4936760.18</v>
      </c>
      <c r="O75" s="11">
        <v>0</v>
      </c>
      <c r="P75" s="12">
        <v>4689922.17</v>
      </c>
      <c r="Q75" s="12">
        <v>246838.01</v>
      </c>
      <c r="R75" s="54" t="s">
        <v>367</v>
      </c>
      <c r="T75" s="39"/>
    </row>
    <row r="76" spans="1:22" s="1" customFormat="1" ht="25.9" customHeight="1" x14ac:dyDescent="0.25">
      <c r="A76" s="30" t="s">
        <v>128</v>
      </c>
      <c r="B76" s="15" t="s">
        <v>145</v>
      </c>
      <c r="C76" s="13">
        <v>356</v>
      </c>
      <c r="D76" s="21">
        <v>42508</v>
      </c>
      <c r="E76" s="22" t="s">
        <v>30</v>
      </c>
      <c r="F76" s="32" t="s">
        <v>68</v>
      </c>
      <c r="G76" s="23">
        <v>6</v>
      </c>
      <c r="H76" s="23">
        <v>4</v>
      </c>
      <c r="I76" s="23">
        <v>0</v>
      </c>
      <c r="J76" s="23">
        <v>4</v>
      </c>
      <c r="K76" s="11">
        <v>88.2</v>
      </c>
      <c r="L76" s="11">
        <v>0</v>
      </c>
      <c r="M76" s="11">
        <v>88.2</v>
      </c>
      <c r="N76" s="11">
        <v>4620720</v>
      </c>
      <c r="O76" s="12">
        <v>0</v>
      </c>
      <c r="P76" s="12">
        <v>4389684</v>
      </c>
      <c r="Q76" s="12">
        <v>231036</v>
      </c>
      <c r="R76" s="54" t="s">
        <v>367</v>
      </c>
      <c r="T76" s="39"/>
    </row>
    <row r="77" spans="1:22" s="1" customFormat="1" ht="25.5" customHeight="1" x14ac:dyDescent="0.25">
      <c r="A77" s="30" t="s">
        <v>130</v>
      </c>
      <c r="B77" s="15" t="s">
        <v>143</v>
      </c>
      <c r="C77" s="20">
        <v>97</v>
      </c>
      <c r="D77" s="21">
        <v>42416</v>
      </c>
      <c r="E77" s="22" t="s">
        <v>30</v>
      </c>
      <c r="F77" s="32" t="s">
        <v>100</v>
      </c>
      <c r="G77" s="23">
        <v>1</v>
      </c>
      <c r="H77" s="23">
        <v>1</v>
      </c>
      <c r="I77" s="23">
        <v>1</v>
      </c>
      <c r="J77" s="23">
        <v>0</v>
      </c>
      <c r="K77" s="11">
        <v>20.6</v>
      </c>
      <c r="L77" s="11">
        <v>20.6</v>
      </c>
      <c r="M77" s="11">
        <v>0</v>
      </c>
      <c r="N77" s="11">
        <v>1137408</v>
      </c>
      <c r="O77" s="12">
        <v>0</v>
      </c>
      <c r="P77" s="12">
        <v>1080537.6000000001</v>
      </c>
      <c r="Q77" s="12">
        <v>56870.400000000001</v>
      </c>
      <c r="R77" s="54" t="s">
        <v>367</v>
      </c>
      <c r="T77" s="39"/>
    </row>
    <row r="78" spans="1:22" s="1" customFormat="1" ht="25.15" customHeight="1" x14ac:dyDescent="0.25">
      <c r="A78" s="78" t="s">
        <v>71</v>
      </c>
      <c r="B78" s="79"/>
      <c r="C78" s="13" t="s">
        <v>22</v>
      </c>
      <c r="D78" s="13" t="s">
        <v>22</v>
      </c>
      <c r="E78" s="13" t="s">
        <v>22</v>
      </c>
      <c r="F78" s="13" t="s">
        <v>22</v>
      </c>
      <c r="G78" s="23">
        <f t="shared" ref="G78:Q78" si="24">G79</f>
        <v>4</v>
      </c>
      <c r="H78" s="23">
        <f t="shared" si="24"/>
        <v>2</v>
      </c>
      <c r="I78" s="23">
        <f t="shared" si="24"/>
        <v>1</v>
      </c>
      <c r="J78" s="23">
        <f t="shared" si="24"/>
        <v>1</v>
      </c>
      <c r="K78" s="11">
        <f t="shared" si="24"/>
        <v>41.9</v>
      </c>
      <c r="L78" s="11">
        <f t="shared" si="24"/>
        <v>20.6</v>
      </c>
      <c r="M78" s="11">
        <f t="shared" si="24"/>
        <v>21.3</v>
      </c>
      <c r="N78" s="11">
        <f t="shared" si="24"/>
        <v>1339378.5</v>
      </c>
      <c r="O78" s="11">
        <f t="shared" si="24"/>
        <v>0</v>
      </c>
      <c r="P78" s="11">
        <f t="shared" si="24"/>
        <v>1272409.58</v>
      </c>
      <c r="Q78" s="11">
        <f t="shared" si="24"/>
        <v>66968.92</v>
      </c>
      <c r="R78" s="54" t="s">
        <v>367</v>
      </c>
      <c r="T78" s="39"/>
    </row>
    <row r="79" spans="1:22" s="1" customFormat="1" ht="25.15" customHeight="1" x14ac:dyDescent="0.25">
      <c r="A79" s="30" t="s">
        <v>135</v>
      </c>
      <c r="B79" s="15" t="s">
        <v>300</v>
      </c>
      <c r="C79" s="34" t="s">
        <v>165</v>
      </c>
      <c r="D79" s="21">
        <v>41085</v>
      </c>
      <c r="E79" s="22" t="s">
        <v>30</v>
      </c>
      <c r="F79" s="32" t="s">
        <v>68</v>
      </c>
      <c r="G79" s="23">
        <v>4</v>
      </c>
      <c r="H79" s="23">
        <v>2</v>
      </c>
      <c r="I79" s="23">
        <v>1</v>
      </c>
      <c r="J79" s="23">
        <v>1</v>
      </c>
      <c r="K79" s="11">
        <v>41.9</v>
      </c>
      <c r="L79" s="11">
        <v>20.6</v>
      </c>
      <c r="M79" s="11">
        <v>21.3</v>
      </c>
      <c r="N79" s="11">
        <v>1339378.5</v>
      </c>
      <c r="O79" s="12">
        <v>0</v>
      </c>
      <c r="P79" s="12">
        <v>1272409.58</v>
      </c>
      <c r="Q79" s="12">
        <v>66968.92</v>
      </c>
      <c r="R79" s="54" t="s">
        <v>367</v>
      </c>
      <c r="T79" s="39"/>
    </row>
    <row r="80" spans="1:22" s="1" customFormat="1" ht="25.15" customHeight="1" x14ac:dyDescent="0.25">
      <c r="A80" s="77" t="s">
        <v>36</v>
      </c>
      <c r="B80" s="77"/>
      <c r="C80" s="13" t="s">
        <v>22</v>
      </c>
      <c r="D80" s="13" t="s">
        <v>22</v>
      </c>
      <c r="E80" s="13" t="s">
        <v>22</v>
      </c>
      <c r="F80" s="14" t="s">
        <v>22</v>
      </c>
      <c r="G80" s="23">
        <f t="shared" ref="G80:Q80" si="25">SUM(G81,G82)</f>
        <v>15</v>
      </c>
      <c r="H80" s="23">
        <f t="shared" si="25"/>
        <v>5</v>
      </c>
      <c r="I80" s="23">
        <f t="shared" si="25"/>
        <v>2</v>
      </c>
      <c r="J80" s="23">
        <f t="shared" si="25"/>
        <v>3</v>
      </c>
      <c r="K80" s="11">
        <f t="shared" si="25"/>
        <v>201.7</v>
      </c>
      <c r="L80" s="11">
        <f t="shared" si="25"/>
        <v>66.7</v>
      </c>
      <c r="M80" s="11">
        <f t="shared" si="25"/>
        <v>135</v>
      </c>
      <c r="N80" s="11">
        <f t="shared" si="25"/>
        <v>9624000</v>
      </c>
      <c r="O80" s="11">
        <f t="shared" si="25"/>
        <v>0</v>
      </c>
      <c r="P80" s="11">
        <f t="shared" si="25"/>
        <v>9142800</v>
      </c>
      <c r="Q80" s="11">
        <f t="shared" si="25"/>
        <v>481200</v>
      </c>
      <c r="R80" s="54" t="s">
        <v>367</v>
      </c>
      <c r="T80" s="39"/>
    </row>
    <row r="81" spans="1:21" s="1" customFormat="1" ht="25.15" customHeight="1" x14ac:dyDescent="0.25">
      <c r="A81" s="14" t="s">
        <v>136</v>
      </c>
      <c r="B81" s="25" t="s">
        <v>320</v>
      </c>
      <c r="C81" s="14" t="s">
        <v>110</v>
      </c>
      <c r="D81" s="27">
        <v>42734</v>
      </c>
      <c r="E81" s="22" t="s">
        <v>30</v>
      </c>
      <c r="F81" s="32" t="s">
        <v>68</v>
      </c>
      <c r="G81" s="38">
        <v>11</v>
      </c>
      <c r="H81" s="16">
        <v>4</v>
      </c>
      <c r="I81" s="16">
        <v>2</v>
      </c>
      <c r="J81" s="16">
        <v>2</v>
      </c>
      <c r="K81" s="37">
        <v>152.69999999999999</v>
      </c>
      <c r="L81" s="37">
        <v>66.7</v>
      </c>
      <c r="M81" s="37">
        <v>86</v>
      </c>
      <c r="N81" s="11">
        <v>7492000</v>
      </c>
      <c r="O81" s="12">
        <v>0</v>
      </c>
      <c r="P81" s="12">
        <v>7117400</v>
      </c>
      <c r="Q81" s="12">
        <v>374600</v>
      </c>
      <c r="R81" s="54" t="s">
        <v>367</v>
      </c>
      <c r="T81" s="39"/>
    </row>
    <row r="82" spans="1:21" s="1" customFormat="1" ht="25.15" customHeight="1" x14ac:dyDescent="0.25">
      <c r="A82" s="14" t="s">
        <v>138</v>
      </c>
      <c r="B82" s="25" t="s">
        <v>112</v>
      </c>
      <c r="C82" s="26" t="s">
        <v>113</v>
      </c>
      <c r="D82" s="27">
        <v>41565</v>
      </c>
      <c r="E82" s="22" t="s">
        <v>30</v>
      </c>
      <c r="F82" s="32" t="s">
        <v>68</v>
      </c>
      <c r="G82" s="16">
        <v>4</v>
      </c>
      <c r="H82" s="16">
        <v>1</v>
      </c>
      <c r="I82" s="16">
        <v>0</v>
      </c>
      <c r="J82" s="16">
        <v>1</v>
      </c>
      <c r="K82" s="12">
        <v>49</v>
      </c>
      <c r="L82" s="12">
        <v>0</v>
      </c>
      <c r="M82" s="12">
        <v>49</v>
      </c>
      <c r="N82" s="11">
        <v>2132000</v>
      </c>
      <c r="O82" s="12">
        <v>0</v>
      </c>
      <c r="P82" s="12">
        <v>2025400</v>
      </c>
      <c r="Q82" s="12">
        <v>106600</v>
      </c>
      <c r="R82" s="54" t="s">
        <v>367</v>
      </c>
      <c r="T82" s="39"/>
    </row>
    <row r="83" spans="1:21" s="1" customFormat="1" ht="27.6" customHeight="1" x14ac:dyDescent="0.25">
      <c r="A83" s="77" t="s">
        <v>221</v>
      </c>
      <c r="B83" s="77"/>
      <c r="C83" s="13" t="s">
        <v>22</v>
      </c>
      <c r="D83" s="13" t="s">
        <v>22</v>
      </c>
      <c r="E83" s="13" t="s">
        <v>22</v>
      </c>
      <c r="F83" s="13" t="s">
        <v>22</v>
      </c>
      <c r="G83" s="16">
        <f t="shared" ref="G83:Q83" si="26">G84</f>
        <v>35</v>
      </c>
      <c r="H83" s="16">
        <f t="shared" si="26"/>
        <v>18</v>
      </c>
      <c r="I83" s="16">
        <f t="shared" si="26"/>
        <v>18</v>
      </c>
      <c r="J83" s="16">
        <f t="shared" si="26"/>
        <v>0</v>
      </c>
      <c r="K83" s="12">
        <f t="shared" si="26"/>
        <v>865.3</v>
      </c>
      <c r="L83" s="12">
        <f t="shared" si="26"/>
        <v>865.3</v>
      </c>
      <c r="M83" s="12">
        <f t="shared" si="26"/>
        <v>0</v>
      </c>
      <c r="N83" s="11">
        <f t="shared" si="26"/>
        <v>31880800</v>
      </c>
      <c r="O83" s="11">
        <f t="shared" si="26"/>
        <v>0</v>
      </c>
      <c r="P83" s="11">
        <f t="shared" si="26"/>
        <v>30218359.199999999</v>
      </c>
      <c r="Q83" s="11">
        <f t="shared" si="26"/>
        <v>1662440.8</v>
      </c>
      <c r="R83" s="54" t="s">
        <v>367</v>
      </c>
      <c r="T83" s="39"/>
    </row>
    <row r="84" spans="1:21" s="1" customFormat="1" ht="27.6" customHeight="1" x14ac:dyDescent="0.25">
      <c r="A84" s="30" t="s">
        <v>140</v>
      </c>
      <c r="B84" s="15" t="s">
        <v>334</v>
      </c>
      <c r="C84" s="34" t="s">
        <v>41</v>
      </c>
      <c r="D84" s="21">
        <v>42479</v>
      </c>
      <c r="E84" s="22" t="s">
        <v>30</v>
      </c>
      <c r="F84" s="32" t="s">
        <v>68</v>
      </c>
      <c r="G84" s="23">
        <v>35</v>
      </c>
      <c r="H84" s="23">
        <v>18</v>
      </c>
      <c r="I84" s="23">
        <v>18</v>
      </c>
      <c r="J84" s="23">
        <v>0</v>
      </c>
      <c r="K84" s="11">
        <v>865.3</v>
      </c>
      <c r="L84" s="11">
        <v>865.3</v>
      </c>
      <c r="M84" s="11">
        <v>0</v>
      </c>
      <c r="N84" s="11">
        <v>31880800</v>
      </c>
      <c r="O84" s="12">
        <v>0</v>
      </c>
      <c r="P84" s="12">
        <v>30218359.199999999</v>
      </c>
      <c r="Q84" s="12">
        <v>1662440.8</v>
      </c>
      <c r="R84" s="54" t="s">
        <v>367</v>
      </c>
      <c r="T84" s="39"/>
    </row>
    <row r="85" spans="1:21" s="1" customFormat="1" ht="27.75" customHeight="1" x14ac:dyDescent="0.25">
      <c r="A85" s="115" t="s">
        <v>310</v>
      </c>
      <c r="B85" s="116"/>
      <c r="C85" s="13" t="s">
        <v>22</v>
      </c>
      <c r="D85" s="13" t="s">
        <v>22</v>
      </c>
      <c r="E85" s="13" t="s">
        <v>22</v>
      </c>
      <c r="F85" s="13" t="s">
        <v>22</v>
      </c>
      <c r="G85" s="23">
        <f t="shared" ref="G85:Q85" si="27">SUM(G86:G89)</f>
        <v>50</v>
      </c>
      <c r="H85" s="23">
        <f t="shared" si="27"/>
        <v>17</v>
      </c>
      <c r="I85" s="23">
        <f t="shared" si="27"/>
        <v>4</v>
      </c>
      <c r="J85" s="23">
        <f t="shared" si="27"/>
        <v>13</v>
      </c>
      <c r="K85" s="11">
        <f t="shared" si="27"/>
        <v>601.44999999999993</v>
      </c>
      <c r="L85" s="11">
        <f t="shared" si="27"/>
        <v>124</v>
      </c>
      <c r="M85" s="11">
        <f t="shared" si="27"/>
        <v>477.45</v>
      </c>
      <c r="N85" s="11">
        <f t="shared" si="27"/>
        <v>0</v>
      </c>
      <c r="O85" s="11">
        <f t="shared" si="27"/>
        <v>0</v>
      </c>
      <c r="P85" s="11">
        <f t="shared" si="27"/>
        <v>0</v>
      </c>
      <c r="Q85" s="11">
        <f t="shared" si="27"/>
        <v>0</v>
      </c>
      <c r="R85" s="54" t="s">
        <v>367</v>
      </c>
      <c r="T85" s="39"/>
    </row>
    <row r="86" spans="1:21" s="1" customFormat="1" ht="25.9" customHeight="1" x14ac:dyDescent="0.25">
      <c r="A86" s="14" t="s">
        <v>142</v>
      </c>
      <c r="B86" s="15" t="s">
        <v>335</v>
      </c>
      <c r="C86" s="34" t="s">
        <v>83</v>
      </c>
      <c r="D86" s="21">
        <v>41565</v>
      </c>
      <c r="E86" s="32" t="s">
        <v>30</v>
      </c>
      <c r="F86" s="32" t="s">
        <v>68</v>
      </c>
      <c r="G86" s="16">
        <v>20</v>
      </c>
      <c r="H86" s="16">
        <v>7</v>
      </c>
      <c r="I86" s="16">
        <v>0</v>
      </c>
      <c r="J86" s="16">
        <v>7</v>
      </c>
      <c r="K86" s="12">
        <v>211.61</v>
      </c>
      <c r="L86" s="12">
        <v>0</v>
      </c>
      <c r="M86" s="12">
        <v>211.61</v>
      </c>
      <c r="N86" s="11">
        <v>0</v>
      </c>
      <c r="O86" s="12">
        <v>0</v>
      </c>
      <c r="P86" s="12">
        <v>0</v>
      </c>
      <c r="Q86" s="47">
        <v>0</v>
      </c>
      <c r="R86" s="102" t="s">
        <v>310</v>
      </c>
      <c r="T86" s="39"/>
    </row>
    <row r="87" spans="1:21" s="1" customFormat="1" ht="25.15" customHeight="1" x14ac:dyDescent="0.25">
      <c r="A87" s="30" t="s">
        <v>144</v>
      </c>
      <c r="B87" s="15" t="s">
        <v>339</v>
      </c>
      <c r="C87" s="20">
        <v>30</v>
      </c>
      <c r="D87" s="21">
        <v>41593</v>
      </c>
      <c r="E87" s="32" t="s">
        <v>30</v>
      </c>
      <c r="F87" s="32" t="s">
        <v>68</v>
      </c>
      <c r="G87" s="23">
        <v>5</v>
      </c>
      <c r="H87" s="23">
        <v>2</v>
      </c>
      <c r="I87" s="23">
        <v>0</v>
      </c>
      <c r="J87" s="23">
        <v>2</v>
      </c>
      <c r="K87" s="11">
        <v>81.33</v>
      </c>
      <c r="L87" s="11">
        <v>0</v>
      </c>
      <c r="M87" s="11">
        <v>81.33</v>
      </c>
      <c r="N87" s="11">
        <v>0</v>
      </c>
      <c r="O87" s="12">
        <v>0</v>
      </c>
      <c r="P87" s="12">
        <v>0</v>
      </c>
      <c r="Q87" s="47">
        <v>0</v>
      </c>
      <c r="R87" s="102"/>
      <c r="T87" s="39"/>
    </row>
    <row r="88" spans="1:21" s="1" customFormat="1" ht="26.45" customHeight="1" x14ac:dyDescent="0.25">
      <c r="A88" s="30" t="s">
        <v>146</v>
      </c>
      <c r="B88" s="25" t="s">
        <v>92</v>
      </c>
      <c r="C88" s="14">
        <v>59</v>
      </c>
      <c r="D88" s="27">
        <v>41257</v>
      </c>
      <c r="E88" s="22" t="s">
        <v>30</v>
      </c>
      <c r="F88" s="32" t="s">
        <v>68</v>
      </c>
      <c r="G88" s="16">
        <v>23</v>
      </c>
      <c r="H88" s="16">
        <v>7</v>
      </c>
      <c r="I88" s="16">
        <v>4</v>
      </c>
      <c r="J88" s="16">
        <v>3</v>
      </c>
      <c r="K88" s="12">
        <v>287.45</v>
      </c>
      <c r="L88" s="12">
        <v>124</v>
      </c>
      <c r="M88" s="12">
        <v>163.44999999999999</v>
      </c>
      <c r="N88" s="11">
        <v>0</v>
      </c>
      <c r="O88" s="12">
        <v>0</v>
      </c>
      <c r="P88" s="12">
        <v>0</v>
      </c>
      <c r="Q88" s="47">
        <v>0</v>
      </c>
      <c r="R88" s="102"/>
      <c r="T88" s="39"/>
    </row>
    <row r="89" spans="1:21" s="1" customFormat="1" ht="26.45" customHeight="1" x14ac:dyDescent="0.25">
      <c r="A89" s="30" t="s">
        <v>148</v>
      </c>
      <c r="B89" s="15" t="s">
        <v>99</v>
      </c>
      <c r="C89" s="13">
        <v>31</v>
      </c>
      <c r="D89" s="21">
        <v>41876</v>
      </c>
      <c r="E89" s="32" t="s">
        <v>30</v>
      </c>
      <c r="F89" s="32" t="s">
        <v>68</v>
      </c>
      <c r="G89" s="23">
        <v>2</v>
      </c>
      <c r="H89" s="23">
        <v>1</v>
      </c>
      <c r="I89" s="23">
        <v>0</v>
      </c>
      <c r="J89" s="23">
        <v>1</v>
      </c>
      <c r="K89" s="11">
        <v>21.06</v>
      </c>
      <c r="L89" s="11">
        <v>0</v>
      </c>
      <c r="M89" s="11">
        <v>21.06</v>
      </c>
      <c r="N89" s="12">
        <v>0</v>
      </c>
      <c r="O89" s="12">
        <v>0</v>
      </c>
      <c r="P89" s="12">
        <v>0</v>
      </c>
      <c r="Q89" s="48">
        <v>0</v>
      </c>
      <c r="R89" s="102"/>
      <c r="T89" s="39"/>
    </row>
    <row r="90" spans="1:21" s="1" customFormat="1" ht="28.5" customHeight="1" x14ac:dyDescent="0.25">
      <c r="A90" s="80" t="s">
        <v>102</v>
      </c>
      <c r="B90" s="80"/>
      <c r="C90" s="20" t="s">
        <v>22</v>
      </c>
      <c r="D90" s="21" t="s">
        <v>22</v>
      </c>
      <c r="E90" s="32" t="s">
        <v>22</v>
      </c>
      <c r="F90" s="32" t="s">
        <v>22</v>
      </c>
      <c r="G90" s="23">
        <f>SUM(G91,G94,G97,G106,G108,G111,G120,G126)</f>
        <v>555</v>
      </c>
      <c r="H90" s="23">
        <f t="shared" ref="H90:Q90" si="28">SUM(H91,H94,H97,H106,H108,H111,H120,H126)</f>
        <v>251</v>
      </c>
      <c r="I90" s="23">
        <f t="shared" si="28"/>
        <v>162</v>
      </c>
      <c r="J90" s="23">
        <f t="shared" si="28"/>
        <v>89</v>
      </c>
      <c r="K90" s="11">
        <f t="shared" si="28"/>
        <v>8478.4500000000007</v>
      </c>
      <c r="L90" s="11">
        <f t="shared" si="28"/>
        <v>5508.1019999999999</v>
      </c>
      <c r="M90" s="11">
        <f t="shared" si="28"/>
        <v>2970.3500000000004</v>
      </c>
      <c r="N90" s="11">
        <f t="shared" si="28"/>
        <v>404490606.20999998</v>
      </c>
      <c r="O90" s="12">
        <f t="shared" si="28"/>
        <v>279391596.69999993</v>
      </c>
      <c r="P90" s="12">
        <f t="shared" si="28"/>
        <v>94893127.970000014</v>
      </c>
      <c r="Q90" s="12">
        <f t="shared" si="28"/>
        <v>30205881.539999999</v>
      </c>
      <c r="R90" s="54" t="s">
        <v>367</v>
      </c>
      <c r="S90" s="68"/>
      <c r="T90" s="41"/>
      <c r="U90" s="42"/>
    </row>
    <row r="91" spans="1:21" s="1" customFormat="1" ht="28.5" customHeight="1" x14ac:dyDescent="0.25">
      <c r="A91" s="78" t="s">
        <v>65</v>
      </c>
      <c r="B91" s="79"/>
      <c r="C91" s="13" t="s">
        <v>22</v>
      </c>
      <c r="D91" s="13" t="s">
        <v>22</v>
      </c>
      <c r="E91" s="13" t="s">
        <v>22</v>
      </c>
      <c r="F91" s="13" t="s">
        <v>22</v>
      </c>
      <c r="G91" s="23">
        <f>SUM(G92:G93)</f>
        <v>59</v>
      </c>
      <c r="H91" s="23">
        <f t="shared" ref="H91:Q91" si="29">SUM(H92:H93)</f>
        <v>38</v>
      </c>
      <c r="I91" s="23">
        <f t="shared" si="29"/>
        <v>22</v>
      </c>
      <c r="J91" s="23">
        <f t="shared" si="29"/>
        <v>16</v>
      </c>
      <c r="K91" s="11">
        <f t="shared" si="29"/>
        <v>896.56999999999994</v>
      </c>
      <c r="L91" s="11">
        <f t="shared" si="29"/>
        <v>508.42999999999995</v>
      </c>
      <c r="M91" s="11">
        <f t="shared" si="29"/>
        <v>388.14</v>
      </c>
      <c r="N91" s="11">
        <f t="shared" si="29"/>
        <v>54437501.850000001</v>
      </c>
      <c r="O91" s="12">
        <f t="shared" si="29"/>
        <v>35696863.460000001</v>
      </c>
      <c r="P91" s="12">
        <f t="shared" si="29"/>
        <v>17803606.48</v>
      </c>
      <c r="Q91" s="12">
        <f t="shared" si="29"/>
        <v>937031.91</v>
      </c>
      <c r="R91" s="54" t="s">
        <v>367</v>
      </c>
      <c r="S91" s="68"/>
      <c r="T91" s="41"/>
      <c r="U91" s="42"/>
    </row>
    <row r="92" spans="1:21" s="1" customFormat="1" ht="28.5" customHeight="1" x14ac:dyDescent="0.25">
      <c r="A92" s="30" t="s">
        <v>149</v>
      </c>
      <c r="B92" s="15" t="s">
        <v>197</v>
      </c>
      <c r="C92" s="13" t="s">
        <v>198</v>
      </c>
      <c r="D92" s="21">
        <v>42733</v>
      </c>
      <c r="E92" s="22" t="s">
        <v>68</v>
      </c>
      <c r="F92" s="32" t="s">
        <v>100</v>
      </c>
      <c r="G92" s="23">
        <v>19</v>
      </c>
      <c r="H92" s="23">
        <v>10</v>
      </c>
      <c r="I92" s="23">
        <v>6</v>
      </c>
      <c r="J92" s="23">
        <v>4</v>
      </c>
      <c r="K92" s="11">
        <v>327.97</v>
      </c>
      <c r="L92" s="11">
        <v>193.53</v>
      </c>
      <c r="M92" s="11">
        <v>134.44</v>
      </c>
      <c r="N92" s="11">
        <v>13943673.6</v>
      </c>
      <c r="O92" s="12">
        <v>10966046.68</v>
      </c>
      <c r="P92" s="12">
        <v>2828745.57</v>
      </c>
      <c r="Q92" s="12">
        <v>148881.35</v>
      </c>
      <c r="R92" s="54" t="s">
        <v>367</v>
      </c>
      <c r="T92" s="39"/>
    </row>
    <row r="93" spans="1:21" s="1" customFormat="1" ht="28.15" customHeight="1" x14ac:dyDescent="0.25">
      <c r="A93" s="30" t="s">
        <v>152</v>
      </c>
      <c r="B93" s="15" t="s">
        <v>200</v>
      </c>
      <c r="C93" s="13" t="s">
        <v>201</v>
      </c>
      <c r="D93" s="21">
        <v>42732</v>
      </c>
      <c r="E93" s="22" t="s">
        <v>68</v>
      </c>
      <c r="F93" s="32" t="s">
        <v>100</v>
      </c>
      <c r="G93" s="23">
        <v>40</v>
      </c>
      <c r="H93" s="23">
        <v>28</v>
      </c>
      <c r="I93" s="23">
        <v>16</v>
      </c>
      <c r="J93" s="23">
        <v>12</v>
      </c>
      <c r="K93" s="11">
        <v>568.59999999999991</v>
      </c>
      <c r="L93" s="11">
        <v>314.89999999999998</v>
      </c>
      <c r="M93" s="11">
        <v>253.7</v>
      </c>
      <c r="N93" s="11">
        <f>SUM(O93:Q93)</f>
        <v>40493828.25</v>
      </c>
      <c r="O93" s="12">
        <v>24730816.780000001</v>
      </c>
      <c r="P93" s="12">
        <v>14974860.91</v>
      </c>
      <c r="Q93" s="12">
        <v>788150.56</v>
      </c>
      <c r="R93" s="54" t="s">
        <v>367</v>
      </c>
      <c r="T93" s="39"/>
    </row>
    <row r="94" spans="1:21" s="1" customFormat="1" ht="29.25" customHeight="1" x14ac:dyDescent="0.25">
      <c r="A94" s="78" t="s">
        <v>327</v>
      </c>
      <c r="B94" s="79"/>
      <c r="C94" s="13" t="s">
        <v>22</v>
      </c>
      <c r="D94" s="13" t="s">
        <v>22</v>
      </c>
      <c r="E94" s="13" t="s">
        <v>22</v>
      </c>
      <c r="F94" s="13" t="s">
        <v>22</v>
      </c>
      <c r="G94" s="23">
        <f>SUM(G95:G96)</f>
        <v>11</v>
      </c>
      <c r="H94" s="23">
        <f t="shared" ref="H94:Q94" si="30">SUM(H95:H96)</f>
        <v>6</v>
      </c>
      <c r="I94" s="23">
        <f t="shared" si="30"/>
        <v>5</v>
      </c>
      <c r="J94" s="23">
        <f t="shared" si="30"/>
        <v>1</v>
      </c>
      <c r="K94" s="11">
        <f t="shared" si="30"/>
        <v>249.2</v>
      </c>
      <c r="L94" s="11">
        <f t="shared" si="30"/>
        <v>189.2</v>
      </c>
      <c r="M94" s="11">
        <f t="shared" si="30"/>
        <v>60</v>
      </c>
      <c r="N94" s="11">
        <f t="shared" si="30"/>
        <v>9106776.9700000007</v>
      </c>
      <c r="O94" s="12">
        <f t="shared" si="30"/>
        <v>8065725.9299999997</v>
      </c>
      <c r="P94" s="12">
        <f t="shared" si="30"/>
        <v>988998.48</v>
      </c>
      <c r="Q94" s="12">
        <f t="shared" si="30"/>
        <v>52052.56</v>
      </c>
      <c r="R94" s="54" t="s">
        <v>367</v>
      </c>
    </row>
    <row r="95" spans="1:21" s="1" customFormat="1" ht="28.5" customHeight="1" x14ac:dyDescent="0.25">
      <c r="A95" s="30" t="s">
        <v>154</v>
      </c>
      <c r="B95" s="15" t="s">
        <v>143</v>
      </c>
      <c r="C95" s="20">
        <v>97</v>
      </c>
      <c r="D95" s="21">
        <v>42416</v>
      </c>
      <c r="E95" s="22" t="s">
        <v>68</v>
      </c>
      <c r="F95" s="32" t="s">
        <v>100</v>
      </c>
      <c r="G95" s="23">
        <v>10</v>
      </c>
      <c r="H95" s="23">
        <v>5</v>
      </c>
      <c r="I95" s="23">
        <v>5</v>
      </c>
      <c r="J95" s="23">
        <v>0</v>
      </c>
      <c r="K95" s="11">
        <v>189.2</v>
      </c>
      <c r="L95" s="11">
        <v>189.2</v>
      </c>
      <c r="M95" s="11">
        <v>0</v>
      </c>
      <c r="N95" s="11">
        <f t="shared" ref="N95:N96" si="31">SUM(O95,P95,Q95)</f>
        <v>6706776.9700000007</v>
      </c>
      <c r="O95" s="12">
        <v>5949424.0800000001</v>
      </c>
      <c r="P95" s="12">
        <v>719485.24</v>
      </c>
      <c r="Q95" s="12">
        <v>37867.65</v>
      </c>
      <c r="R95" s="54" t="s">
        <v>367</v>
      </c>
      <c r="S95" s="41"/>
      <c r="T95" s="39"/>
    </row>
    <row r="96" spans="1:21" s="1" customFormat="1" ht="28.5" customHeight="1" x14ac:dyDescent="0.25">
      <c r="A96" s="30" t="s">
        <v>156</v>
      </c>
      <c r="B96" s="15" t="s">
        <v>147</v>
      </c>
      <c r="C96" s="13">
        <v>357</v>
      </c>
      <c r="D96" s="21">
        <v>42508</v>
      </c>
      <c r="E96" s="22" t="s">
        <v>68</v>
      </c>
      <c r="F96" s="32" t="s">
        <v>100</v>
      </c>
      <c r="G96" s="23">
        <v>1</v>
      </c>
      <c r="H96" s="23">
        <v>1</v>
      </c>
      <c r="I96" s="23">
        <v>0</v>
      </c>
      <c r="J96" s="23">
        <v>1</v>
      </c>
      <c r="K96" s="11">
        <v>60</v>
      </c>
      <c r="L96" s="11">
        <v>0</v>
      </c>
      <c r="M96" s="11">
        <v>60</v>
      </c>
      <c r="N96" s="11">
        <f t="shared" si="31"/>
        <v>2400000</v>
      </c>
      <c r="O96" s="12">
        <v>2116301.85</v>
      </c>
      <c r="P96" s="12">
        <v>269513.24</v>
      </c>
      <c r="Q96" s="12">
        <v>14184.91</v>
      </c>
      <c r="R96" s="54" t="s">
        <v>367</v>
      </c>
      <c r="S96" s="41"/>
      <c r="T96" s="39"/>
    </row>
    <row r="97" spans="1:21" s="1" customFormat="1" ht="28.5" customHeight="1" x14ac:dyDescent="0.25">
      <c r="A97" s="78" t="s">
        <v>71</v>
      </c>
      <c r="B97" s="79"/>
      <c r="C97" s="13" t="s">
        <v>22</v>
      </c>
      <c r="D97" s="13" t="s">
        <v>22</v>
      </c>
      <c r="E97" s="13" t="s">
        <v>22</v>
      </c>
      <c r="F97" s="13" t="s">
        <v>22</v>
      </c>
      <c r="G97" s="23">
        <f>SUM(G98:G105)</f>
        <v>80</v>
      </c>
      <c r="H97" s="23">
        <f t="shared" ref="H97:Q97" si="32">SUM(H98:H105)</f>
        <v>44</v>
      </c>
      <c r="I97" s="23">
        <f t="shared" si="32"/>
        <v>21</v>
      </c>
      <c r="J97" s="23">
        <f t="shared" si="32"/>
        <v>23</v>
      </c>
      <c r="K97" s="11">
        <f t="shared" si="32"/>
        <v>1484.62</v>
      </c>
      <c r="L97" s="11">
        <f t="shared" si="32"/>
        <v>721.72199999999998</v>
      </c>
      <c r="M97" s="11">
        <f t="shared" si="32"/>
        <v>762.89999999999986</v>
      </c>
      <c r="N97" s="11">
        <f t="shared" si="32"/>
        <v>37182014.759999998</v>
      </c>
      <c r="O97" s="12">
        <f t="shared" si="32"/>
        <v>34036451.990000002</v>
      </c>
      <c r="P97" s="12">
        <f t="shared" si="32"/>
        <v>2994155.9999999995</v>
      </c>
      <c r="Q97" s="12">
        <f t="shared" si="32"/>
        <v>151406.76999999999</v>
      </c>
      <c r="R97" s="54" t="s">
        <v>367</v>
      </c>
      <c r="S97" s="41"/>
      <c r="T97" s="41"/>
    </row>
    <row r="98" spans="1:21" s="1" customFormat="1" ht="28.5" customHeight="1" x14ac:dyDescent="0.25">
      <c r="A98" s="14" t="s">
        <v>158</v>
      </c>
      <c r="B98" s="15" t="s">
        <v>150</v>
      </c>
      <c r="C98" s="20" t="s">
        <v>151</v>
      </c>
      <c r="D98" s="21">
        <v>41085</v>
      </c>
      <c r="E98" s="22" t="s">
        <v>68</v>
      </c>
      <c r="F98" s="32" t="s">
        <v>100</v>
      </c>
      <c r="G98" s="23">
        <v>2</v>
      </c>
      <c r="H98" s="23">
        <v>1</v>
      </c>
      <c r="I98" s="23">
        <v>0</v>
      </c>
      <c r="J98" s="23">
        <v>1</v>
      </c>
      <c r="K98" s="11">
        <v>46.3</v>
      </c>
      <c r="L98" s="11">
        <v>0</v>
      </c>
      <c r="M98" s="11">
        <v>46.3</v>
      </c>
      <c r="N98" s="11">
        <v>997500</v>
      </c>
      <c r="O98" s="12">
        <v>967575</v>
      </c>
      <c r="P98" s="12">
        <v>28428.75</v>
      </c>
      <c r="Q98" s="12">
        <v>1496.25</v>
      </c>
      <c r="R98" s="54" t="s">
        <v>367</v>
      </c>
      <c r="S98" s="41"/>
      <c r="T98" s="41"/>
    </row>
    <row r="99" spans="1:21" s="1" customFormat="1" ht="28.5" customHeight="1" x14ac:dyDescent="0.25">
      <c r="A99" s="14" t="s">
        <v>160</v>
      </c>
      <c r="B99" s="25" t="s">
        <v>105</v>
      </c>
      <c r="C99" s="14">
        <v>5</v>
      </c>
      <c r="D99" s="27">
        <v>41110</v>
      </c>
      <c r="E99" s="22" t="s">
        <v>68</v>
      </c>
      <c r="F99" s="32" t="s">
        <v>100</v>
      </c>
      <c r="G99" s="38">
        <v>13</v>
      </c>
      <c r="H99" s="16">
        <v>9</v>
      </c>
      <c r="I99" s="16">
        <v>5</v>
      </c>
      <c r="J99" s="16">
        <v>4</v>
      </c>
      <c r="K99" s="37">
        <v>223</v>
      </c>
      <c r="L99" s="37">
        <v>115.702</v>
      </c>
      <c r="M99" s="37">
        <v>107.3</v>
      </c>
      <c r="N99" s="11">
        <v>6061158.5999999996</v>
      </c>
      <c r="O99" s="12">
        <v>5445636.8399999999</v>
      </c>
      <c r="P99" s="12">
        <v>584745.67000000004</v>
      </c>
      <c r="Q99" s="12">
        <v>30776.09</v>
      </c>
      <c r="R99" s="54" t="s">
        <v>367</v>
      </c>
      <c r="S99" s="41"/>
      <c r="T99" s="41"/>
      <c r="U99" s="42"/>
    </row>
    <row r="100" spans="1:21" s="1" customFormat="1" ht="28.5" customHeight="1" x14ac:dyDescent="0.25">
      <c r="A100" s="14" t="s">
        <v>162</v>
      </c>
      <c r="B100" s="25" t="s">
        <v>106</v>
      </c>
      <c r="C100" s="26">
        <v>22</v>
      </c>
      <c r="D100" s="27">
        <v>41085</v>
      </c>
      <c r="E100" s="22" t="s">
        <v>68</v>
      </c>
      <c r="F100" s="32" t="s">
        <v>100</v>
      </c>
      <c r="G100" s="16">
        <v>4</v>
      </c>
      <c r="H100" s="16">
        <v>3</v>
      </c>
      <c r="I100" s="16">
        <v>0</v>
      </c>
      <c r="J100" s="16">
        <v>3</v>
      </c>
      <c r="K100" s="12">
        <v>73.2</v>
      </c>
      <c r="L100" s="12">
        <v>0</v>
      </c>
      <c r="M100" s="12">
        <v>73.2</v>
      </c>
      <c r="N100" s="11">
        <v>2178800</v>
      </c>
      <c r="O100" s="12">
        <v>2073860</v>
      </c>
      <c r="P100" s="12">
        <v>99693</v>
      </c>
      <c r="Q100" s="12">
        <v>5247</v>
      </c>
      <c r="R100" s="54" t="s">
        <v>367</v>
      </c>
      <c r="S100" s="41"/>
      <c r="T100" s="41"/>
      <c r="U100" s="42"/>
    </row>
    <row r="101" spans="1:21" s="1" customFormat="1" ht="28.5" customHeight="1" x14ac:dyDescent="0.25">
      <c r="A101" s="14" t="s">
        <v>164</v>
      </c>
      <c r="B101" s="25" t="s">
        <v>107</v>
      </c>
      <c r="C101" s="14">
        <v>20</v>
      </c>
      <c r="D101" s="27">
        <v>41085</v>
      </c>
      <c r="E101" s="22" t="s">
        <v>68</v>
      </c>
      <c r="F101" s="32" t="s">
        <v>100</v>
      </c>
      <c r="G101" s="38">
        <v>15</v>
      </c>
      <c r="H101" s="16">
        <v>6</v>
      </c>
      <c r="I101" s="16">
        <v>5</v>
      </c>
      <c r="J101" s="16">
        <v>1</v>
      </c>
      <c r="K101" s="37">
        <v>217.8</v>
      </c>
      <c r="L101" s="37">
        <v>192.7</v>
      </c>
      <c r="M101" s="37">
        <v>25.1</v>
      </c>
      <c r="N101" s="11">
        <v>5985135</v>
      </c>
      <c r="O101" s="12">
        <v>5805580.9500000002</v>
      </c>
      <c r="P101" s="12">
        <v>170576.35</v>
      </c>
      <c r="Q101" s="12">
        <v>8977.7000000000007</v>
      </c>
      <c r="R101" s="54" t="s">
        <v>367</v>
      </c>
      <c r="S101" s="41"/>
      <c r="T101" s="41"/>
      <c r="U101" s="42"/>
    </row>
    <row r="102" spans="1:21" s="1" customFormat="1" ht="28.5" customHeight="1" x14ac:dyDescent="0.25">
      <c r="A102" s="14" t="s">
        <v>166</v>
      </c>
      <c r="B102" s="25" t="s">
        <v>108</v>
      </c>
      <c r="C102" s="26">
        <v>21</v>
      </c>
      <c r="D102" s="27">
        <v>41085</v>
      </c>
      <c r="E102" s="22" t="s">
        <v>68</v>
      </c>
      <c r="F102" s="32" t="s">
        <v>100</v>
      </c>
      <c r="G102" s="16">
        <v>8</v>
      </c>
      <c r="H102" s="16">
        <v>7</v>
      </c>
      <c r="I102" s="16">
        <v>2</v>
      </c>
      <c r="J102" s="16">
        <v>5</v>
      </c>
      <c r="K102" s="12">
        <v>207.42</v>
      </c>
      <c r="L102" s="12">
        <v>62.92</v>
      </c>
      <c r="M102" s="12">
        <v>144.5</v>
      </c>
      <c r="N102" s="11">
        <f t="shared" ref="N102:N105" si="33">SUM(O102,P102,Q102)</f>
        <v>5391058.1600000001</v>
      </c>
      <c r="O102" s="12">
        <v>4378442.42</v>
      </c>
      <c r="P102" s="12">
        <v>961984.96</v>
      </c>
      <c r="Q102" s="12">
        <v>50630.78</v>
      </c>
      <c r="R102" s="54" t="s">
        <v>367</v>
      </c>
      <c r="S102" s="41"/>
      <c r="T102" s="41"/>
      <c r="U102" s="42"/>
    </row>
    <row r="103" spans="1:21" s="1" customFormat="1" ht="28.5" customHeight="1" x14ac:dyDescent="0.25">
      <c r="A103" s="30" t="s">
        <v>167</v>
      </c>
      <c r="B103" s="15" t="s">
        <v>218</v>
      </c>
      <c r="C103" s="20">
        <v>25</v>
      </c>
      <c r="D103" s="21">
        <v>41085</v>
      </c>
      <c r="E103" s="22" t="s">
        <v>68</v>
      </c>
      <c r="F103" s="32" t="s">
        <v>100</v>
      </c>
      <c r="G103" s="23">
        <v>11</v>
      </c>
      <c r="H103" s="23">
        <v>6</v>
      </c>
      <c r="I103" s="23">
        <v>5</v>
      </c>
      <c r="J103" s="23">
        <v>1</v>
      </c>
      <c r="K103" s="11">
        <v>206.01</v>
      </c>
      <c r="L103" s="11">
        <v>172.9</v>
      </c>
      <c r="M103" s="11">
        <v>33.11</v>
      </c>
      <c r="N103" s="11">
        <v>4646254</v>
      </c>
      <c r="O103" s="12">
        <v>4302555.28</v>
      </c>
      <c r="P103" s="12">
        <v>326513.78000000003</v>
      </c>
      <c r="Q103" s="12">
        <v>17184.939999999999</v>
      </c>
      <c r="R103" s="54" t="s">
        <v>367</v>
      </c>
      <c r="T103" s="39"/>
    </row>
    <row r="104" spans="1:21" s="1" customFormat="1" ht="28.5" customHeight="1" x14ac:dyDescent="0.25">
      <c r="A104" s="30" t="s">
        <v>168</v>
      </c>
      <c r="B104" s="15" t="s">
        <v>214</v>
      </c>
      <c r="C104" s="20">
        <v>24</v>
      </c>
      <c r="D104" s="21">
        <v>41085</v>
      </c>
      <c r="E104" s="22" t="s">
        <v>68</v>
      </c>
      <c r="F104" s="32" t="s">
        <v>100</v>
      </c>
      <c r="G104" s="23">
        <v>14</v>
      </c>
      <c r="H104" s="23">
        <v>6</v>
      </c>
      <c r="I104" s="23">
        <v>0</v>
      </c>
      <c r="J104" s="23">
        <v>6</v>
      </c>
      <c r="K104" s="11">
        <v>256.08999999999997</v>
      </c>
      <c r="L104" s="11">
        <v>0</v>
      </c>
      <c r="M104" s="11">
        <v>256.08999999999997</v>
      </c>
      <c r="N104" s="11">
        <v>5098640</v>
      </c>
      <c r="O104" s="12">
        <v>4653807.8</v>
      </c>
      <c r="P104" s="12">
        <v>422590.59</v>
      </c>
      <c r="Q104" s="12">
        <v>22241.61</v>
      </c>
      <c r="R104" s="54" t="s">
        <v>367</v>
      </c>
      <c r="T104" s="39"/>
    </row>
    <row r="105" spans="1:21" s="1" customFormat="1" ht="26.25" customHeight="1" x14ac:dyDescent="0.25">
      <c r="A105" s="30" t="s">
        <v>170</v>
      </c>
      <c r="B105" s="15" t="s">
        <v>216</v>
      </c>
      <c r="C105" s="20">
        <v>23</v>
      </c>
      <c r="D105" s="21">
        <v>41085</v>
      </c>
      <c r="E105" s="22" t="s">
        <v>68</v>
      </c>
      <c r="F105" s="32" t="s">
        <v>100</v>
      </c>
      <c r="G105" s="23">
        <v>13</v>
      </c>
      <c r="H105" s="23">
        <v>6</v>
      </c>
      <c r="I105" s="23">
        <v>4</v>
      </c>
      <c r="J105" s="23">
        <v>2</v>
      </c>
      <c r="K105" s="11">
        <v>254.8</v>
      </c>
      <c r="L105" s="11">
        <v>177.5</v>
      </c>
      <c r="M105" s="11">
        <v>77.3</v>
      </c>
      <c r="N105" s="11">
        <f t="shared" si="33"/>
        <v>6823469.0000000009</v>
      </c>
      <c r="O105" s="12">
        <v>6408993.7000000002</v>
      </c>
      <c r="P105" s="12">
        <v>399622.9</v>
      </c>
      <c r="Q105" s="12">
        <v>14852.4</v>
      </c>
      <c r="R105" s="54" t="s">
        <v>367</v>
      </c>
      <c r="T105" s="39"/>
    </row>
    <row r="106" spans="1:21" s="1" customFormat="1" ht="30.6" customHeight="1" x14ac:dyDescent="0.25">
      <c r="A106" s="78" t="s">
        <v>343</v>
      </c>
      <c r="B106" s="79"/>
      <c r="C106" s="13" t="s">
        <v>22</v>
      </c>
      <c r="D106" s="13" t="s">
        <v>22</v>
      </c>
      <c r="E106" s="13" t="s">
        <v>22</v>
      </c>
      <c r="F106" s="13" t="s">
        <v>22</v>
      </c>
      <c r="G106" s="38">
        <f t="shared" ref="G106:Q106" si="34">G107</f>
        <v>16</v>
      </c>
      <c r="H106" s="38">
        <f t="shared" si="34"/>
        <v>8</v>
      </c>
      <c r="I106" s="38">
        <f t="shared" si="34"/>
        <v>4</v>
      </c>
      <c r="J106" s="38">
        <f t="shared" si="34"/>
        <v>4</v>
      </c>
      <c r="K106" s="37">
        <f t="shared" si="34"/>
        <v>188.42</v>
      </c>
      <c r="L106" s="37">
        <f t="shared" si="34"/>
        <v>93.52</v>
      </c>
      <c r="M106" s="37">
        <f t="shared" si="34"/>
        <v>94.899999999999991</v>
      </c>
      <c r="N106" s="11">
        <f t="shared" si="34"/>
        <v>5099287</v>
      </c>
      <c r="O106" s="11">
        <f t="shared" si="34"/>
        <v>4527704.8899999997</v>
      </c>
      <c r="P106" s="11">
        <f t="shared" si="34"/>
        <v>563933.18999999994</v>
      </c>
      <c r="Q106" s="11">
        <f t="shared" si="34"/>
        <v>7648.92</v>
      </c>
      <c r="R106" s="54" t="s">
        <v>367</v>
      </c>
      <c r="S106" s="41"/>
      <c r="T106" s="39"/>
    </row>
    <row r="107" spans="1:21" s="1" customFormat="1" ht="27" customHeight="1" x14ac:dyDescent="0.25">
      <c r="A107" s="14" t="s">
        <v>172</v>
      </c>
      <c r="B107" s="25" t="s">
        <v>115</v>
      </c>
      <c r="C107" s="14" t="s">
        <v>116</v>
      </c>
      <c r="D107" s="27">
        <v>41582</v>
      </c>
      <c r="E107" s="22" t="s">
        <v>68</v>
      </c>
      <c r="F107" s="32" t="s">
        <v>100</v>
      </c>
      <c r="G107" s="38">
        <v>16</v>
      </c>
      <c r="H107" s="16">
        <v>8</v>
      </c>
      <c r="I107" s="16">
        <v>4</v>
      </c>
      <c r="J107" s="16">
        <v>4</v>
      </c>
      <c r="K107" s="37">
        <v>188.42</v>
      </c>
      <c r="L107" s="37">
        <v>93.52</v>
      </c>
      <c r="M107" s="37">
        <v>94.899999999999991</v>
      </c>
      <c r="N107" s="11">
        <f>SUM(O107:Q107)</f>
        <v>5099287</v>
      </c>
      <c r="O107" s="12">
        <v>4527704.8899999997</v>
      </c>
      <c r="P107" s="12">
        <v>563933.18999999994</v>
      </c>
      <c r="Q107" s="12">
        <v>7648.92</v>
      </c>
      <c r="R107" s="54" t="s">
        <v>367</v>
      </c>
      <c r="S107" s="41"/>
      <c r="T107" s="41"/>
      <c r="U107" s="42"/>
    </row>
    <row r="108" spans="1:21" s="1" customFormat="1" ht="28.5" customHeight="1" x14ac:dyDescent="0.25">
      <c r="A108" s="78" t="s">
        <v>42</v>
      </c>
      <c r="B108" s="79"/>
      <c r="C108" s="13" t="s">
        <v>22</v>
      </c>
      <c r="D108" s="13" t="s">
        <v>22</v>
      </c>
      <c r="E108" s="13" t="s">
        <v>22</v>
      </c>
      <c r="F108" s="13" t="s">
        <v>22</v>
      </c>
      <c r="G108" s="38">
        <f t="shared" ref="G108:Q108" si="35">SUM(G109,G110)</f>
        <v>69</v>
      </c>
      <c r="H108" s="38">
        <f t="shared" si="35"/>
        <v>24</v>
      </c>
      <c r="I108" s="38">
        <f t="shared" si="35"/>
        <v>9</v>
      </c>
      <c r="J108" s="38">
        <f t="shared" si="35"/>
        <v>15</v>
      </c>
      <c r="K108" s="37">
        <f t="shared" si="35"/>
        <v>618.38</v>
      </c>
      <c r="L108" s="37">
        <f t="shared" si="35"/>
        <v>237.19</v>
      </c>
      <c r="M108" s="37">
        <f t="shared" si="35"/>
        <v>381.19</v>
      </c>
      <c r="N108" s="11">
        <f t="shared" si="35"/>
        <v>33259198.990000002</v>
      </c>
      <c r="O108" s="11">
        <f t="shared" si="35"/>
        <v>20872428.68</v>
      </c>
      <c r="P108" s="11">
        <f t="shared" si="35"/>
        <v>11767485.65</v>
      </c>
      <c r="Q108" s="11">
        <f t="shared" si="35"/>
        <v>619284.66</v>
      </c>
      <c r="R108" s="54" t="s">
        <v>367</v>
      </c>
      <c r="S108" s="41"/>
      <c r="T108" s="39"/>
    </row>
    <row r="109" spans="1:21" s="1" customFormat="1" ht="26.25" customHeight="1" x14ac:dyDescent="0.25">
      <c r="A109" s="14" t="s">
        <v>328</v>
      </c>
      <c r="B109" s="25" t="s">
        <v>120</v>
      </c>
      <c r="C109" s="26">
        <v>69</v>
      </c>
      <c r="D109" s="27">
        <v>41027</v>
      </c>
      <c r="E109" s="22" t="s">
        <v>68</v>
      </c>
      <c r="F109" s="32" t="s">
        <v>100</v>
      </c>
      <c r="G109" s="16">
        <v>51</v>
      </c>
      <c r="H109" s="16">
        <v>16</v>
      </c>
      <c r="I109" s="16">
        <v>4</v>
      </c>
      <c r="J109" s="16">
        <v>12</v>
      </c>
      <c r="K109" s="12">
        <v>348.37</v>
      </c>
      <c r="L109" s="12">
        <v>80.180000000000007</v>
      </c>
      <c r="M109" s="12">
        <v>268.19</v>
      </c>
      <c r="N109" s="11">
        <v>22164220</v>
      </c>
      <c r="O109" s="12">
        <v>11360793.74</v>
      </c>
      <c r="P109" s="12">
        <v>10263254.960000001</v>
      </c>
      <c r="Q109" s="12">
        <v>540171.30000000005</v>
      </c>
      <c r="R109" s="54" t="s">
        <v>367</v>
      </c>
      <c r="S109" s="41"/>
      <c r="T109" s="41"/>
      <c r="U109" s="42"/>
    </row>
    <row r="110" spans="1:21" s="1" customFormat="1" ht="24.75" customHeight="1" x14ac:dyDescent="0.25">
      <c r="A110" s="14" t="s">
        <v>329</v>
      </c>
      <c r="B110" s="25" t="s">
        <v>118</v>
      </c>
      <c r="C110" s="14">
        <v>71</v>
      </c>
      <c r="D110" s="27">
        <v>41027</v>
      </c>
      <c r="E110" s="22" t="s">
        <v>68</v>
      </c>
      <c r="F110" s="32" t="s">
        <v>100</v>
      </c>
      <c r="G110" s="38">
        <v>18</v>
      </c>
      <c r="H110" s="16">
        <v>8</v>
      </c>
      <c r="I110" s="16">
        <v>5</v>
      </c>
      <c r="J110" s="16">
        <v>3</v>
      </c>
      <c r="K110" s="37">
        <v>270.01</v>
      </c>
      <c r="L110" s="37">
        <v>157.01</v>
      </c>
      <c r="M110" s="37">
        <v>113</v>
      </c>
      <c r="N110" s="11">
        <v>11094978.99</v>
      </c>
      <c r="O110" s="12">
        <v>9511634.9399999995</v>
      </c>
      <c r="P110" s="12">
        <v>1504230.69</v>
      </c>
      <c r="Q110" s="12">
        <v>79113.36</v>
      </c>
      <c r="R110" s="54" t="s">
        <v>367</v>
      </c>
      <c r="S110" s="41"/>
      <c r="T110" s="41"/>
      <c r="U110" s="42"/>
    </row>
    <row r="111" spans="1:21" s="1" customFormat="1" ht="28.5" customHeight="1" x14ac:dyDescent="0.25">
      <c r="A111" s="78" t="s">
        <v>344</v>
      </c>
      <c r="B111" s="79"/>
      <c r="C111" s="13" t="s">
        <v>22</v>
      </c>
      <c r="D111" s="13" t="s">
        <v>22</v>
      </c>
      <c r="E111" s="13" t="s">
        <v>22</v>
      </c>
      <c r="F111" s="13" t="s">
        <v>22</v>
      </c>
      <c r="G111" s="38">
        <f>SUM(G112:G119)</f>
        <v>126</v>
      </c>
      <c r="H111" s="16">
        <f t="shared" ref="H111:Q111" si="36">SUM(H112:H119)</f>
        <v>44</v>
      </c>
      <c r="I111" s="16">
        <f t="shared" si="36"/>
        <v>27</v>
      </c>
      <c r="J111" s="16">
        <f t="shared" si="36"/>
        <v>17</v>
      </c>
      <c r="K111" s="37">
        <f t="shared" si="36"/>
        <v>1672.11</v>
      </c>
      <c r="L111" s="37">
        <f t="shared" si="36"/>
        <v>923.82</v>
      </c>
      <c r="M111" s="37">
        <f t="shared" si="36"/>
        <v>748.29</v>
      </c>
      <c r="N111" s="11">
        <f t="shared" si="36"/>
        <v>78235440.640000001</v>
      </c>
      <c r="O111" s="12">
        <f t="shared" si="36"/>
        <v>58608015.159999996</v>
      </c>
      <c r="P111" s="12">
        <f t="shared" si="36"/>
        <v>15701940.359999999</v>
      </c>
      <c r="Q111" s="12">
        <f t="shared" si="36"/>
        <v>3925485.1200000006</v>
      </c>
      <c r="R111" s="54" t="s">
        <v>367</v>
      </c>
      <c r="S111" s="41"/>
      <c r="T111" s="39"/>
    </row>
    <row r="112" spans="1:21" s="1" customFormat="1" ht="26.45" customHeight="1" x14ac:dyDescent="0.25">
      <c r="A112" s="14" t="s">
        <v>176</v>
      </c>
      <c r="B112" s="25" t="s">
        <v>122</v>
      </c>
      <c r="C112" s="14" t="s">
        <v>123</v>
      </c>
      <c r="D112" s="27">
        <v>41234</v>
      </c>
      <c r="E112" s="22" t="s">
        <v>68</v>
      </c>
      <c r="F112" s="32" t="s">
        <v>100</v>
      </c>
      <c r="G112" s="38">
        <v>25</v>
      </c>
      <c r="H112" s="16">
        <v>10</v>
      </c>
      <c r="I112" s="16">
        <v>8</v>
      </c>
      <c r="J112" s="16">
        <v>2</v>
      </c>
      <c r="K112" s="37">
        <v>267.74</v>
      </c>
      <c r="L112" s="37">
        <v>200.35</v>
      </c>
      <c r="M112" s="37">
        <v>67.39</v>
      </c>
      <c r="N112" s="11">
        <v>14132152</v>
      </c>
      <c r="O112" s="12">
        <v>10407991.32</v>
      </c>
      <c r="P112" s="12">
        <v>2979328.52</v>
      </c>
      <c r="Q112" s="12">
        <v>744832.16</v>
      </c>
      <c r="R112" s="54" t="s">
        <v>367</v>
      </c>
      <c r="S112" s="41"/>
      <c r="T112" s="43"/>
      <c r="U112" s="42"/>
    </row>
    <row r="113" spans="1:21" s="1" customFormat="1" ht="26.25" customHeight="1" x14ac:dyDescent="0.25">
      <c r="A113" s="14" t="s">
        <v>178</v>
      </c>
      <c r="B113" s="25" t="s">
        <v>382</v>
      </c>
      <c r="C113" s="26" t="s">
        <v>125</v>
      </c>
      <c r="D113" s="27">
        <v>41099</v>
      </c>
      <c r="E113" s="22" t="s">
        <v>68</v>
      </c>
      <c r="F113" s="32" t="s">
        <v>100</v>
      </c>
      <c r="G113" s="16">
        <v>13</v>
      </c>
      <c r="H113" s="16">
        <v>3</v>
      </c>
      <c r="I113" s="16">
        <v>2</v>
      </c>
      <c r="J113" s="16">
        <v>1</v>
      </c>
      <c r="K113" s="12">
        <v>149.54</v>
      </c>
      <c r="L113" s="12">
        <v>99.5</v>
      </c>
      <c r="M113" s="12">
        <v>50.04</v>
      </c>
      <c r="N113" s="11">
        <v>8319000</v>
      </c>
      <c r="O113" s="12">
        <v>5274529.66</v>
      </c>
      <c r="P113" s="12">
        <v>2435576.2799999998</v>
      </c>
      <c r="Q113" s="12">
        <v>608894.06000000006</v>
      </c>
      <c r="R113" s="54" t="s">
        <v>367</v>
      </c>
      <c r="S113" s="41"/>
      <c r="T113" s="43"/>
      <c r="U113" s="42"/>
    </row>
    <row r="114" spans="1:21" s="1" customFormat="1" ht="27" customHeight="1" x14ac:dyDescent="0.25">
      <c r="A114" s="14" t="s">
        <v>180</v>
      </c>
      <c r="B114" s="25" t="s">
        <v>321</v>
      </c>
      <c r="C114" s="14" t="s">
        <v>127</v>
      </c>
      <c r="D114" s="27">
        <v>41713</v>
      </c>
      <c r="E114" s="22" t="s">
        <v>68</v>
      </c>
      <c r="F114" s="32" t="s">
        <v>100</v>
      </c>
      <c r="G114" s="38">
        <v>30</v>
      </c>
      <c r="H114" s="16">
        <v>9</v>
      </c>
      <c r="I114" s="16">
        <v>3</v>
      </c>
      <c r="J114" s="16">
        <v>6</v>
      </c>
      <c r="K114" s="37">
        <v>416.04</v>
      </c>
      <c r="L114" s="37">
        <v>152.65</v>
      </c>
      <c r="M114" s="37">
        <v>263.39</v>
      </c>
      <c r="N114" s="11">
        <v>18497277.289999999</v>
      </c>
      <c r="O114" s="12">
        <v>13151757.880000001</v>
      </c>
      <c r="P114" s="12">
        <v>4276415.5199999996</v>
      </c>
      <c r="Q114" s="12">
        <v>1069103.8899999999</v>
      </c>
      <c r="R114" s="54" t="s">
        <v>367</v>
      </c>
      <c r="S114" s="41"/>
      <c r="T114" s="43"/>
      <c r="U114" s="42"/>
    </row>
    <row r="115" spans="1:21" s="1" customFormat="1" ht="27" customHeight="1" x14ac:dyDescent="0.25">
      <c r="A115" s="14" t="s">
        <v>183</v>
      </c>
      <c r="B115" s="25" t="s">
        <v>283</v>
      </c>
      <c r="C115" s="26" t="s">
        <v>129</v>
      </c>
      <c r="D115" s="27">
        <v>41250</v>
      </c>
      <c r="E115" s="22" t="s">
        <v>68</v>
      </c>
      <c r="F115" s="32" t="s">
        <v>100</v>
      </c>
      <c r="G115" s="16">
        <v>14</v>
      </c>
      <c r="H115" s="16">
        <v>7</v>
      </c>
      <c r="I115" s="16">
        <v>6</v>
      </c>
      <c r="J115" s="16">
        <v>1</v>
      </c>
      <c r="K115" s="12">
        <v>217.04</v>
      </c>
      <c r="L115" s="12">
        <v>162.94</v>
      </c>
      <c r="M115" s="12">
        <v>54.1</v>
      </c>
      <c r="N115" s="11">
        <v>10048032</v>
      </c>
      <c r="O115" s="12">
        <v>7776901.9299999997</v>
      </c>
      <c r="P115" s="12">
        <v>1816904.06</v>
      </c>
      <c r="Q115" s="12">
        <v>454226.01</v>
      </c>
      <c r="R115" s="54" t="s">
        <v>367</v>
      </c>
      <c r="S115" s="41"/>
      <c r="T115" s="43"/>
      <c r="U115" s="42"/>
    </row>
    <row r="116" spans="1:21" s="1" customFormat="1" ht="27" customHeight="1" x14ac:dyDescent="0.25">
      <c r="A116" s="30" t="s">
        <v>186</v>
      </c>
      <c r="B116" s="25" t="s">
        <v>360</v>
      </c>
      <c r="C116" s="26" t="s">
        <v>131</v>
      </c>
      <c r="D116" s="27">
        <v>41215</v>
      </c>
      <c r="E116" s="22" t="s">
        <v>68</v>
      </c>
      <c r="F116" s="32" t="s">
        <v>100</v>
      </c>
      <c r="G116" s="16">
        <v>21</v>
      </c>
      <c r="H116" s="16">
        <v>6</v>
      </c>
      <c r="I116" s="16">
        <v>2</v>
      </c>
      <c r="J116" s="16">
        <v>4</v>
      </c>
      <c r="K116" s="12">
        <v>278.89999999999998</v>
      </c>
      <c r="L116" s="12">
        <v>51.83</v>
      </c>
      <c r="M116" s="12">
        <v>227.07</v>
      </c>
      <c r="N116" s="11">
        <v>12706499.35</v>
      </c>
      <c r="O116" s="12">
        <v>9520941.2100000009</v>
      </c>
      <c r="P116" s="12">
        <v>2548446.5099999998</v>
      </c>
      <c r="Q116" s="12">
        <v>637111.63</v>
      </c>
      <c r="R116" s="54" t="s">
        <v>367</v>
      </c>
      <c r="S116" s="41"/>
      <c r="T116" s="43"/>
      <c r="U116" s="42"/>
    </row>
    <row r="117" spans="1:21" s="1" customFormat="1" ht="26.45" customHeight="1" x14ac:dyDescent="0.25">
      <c r="A117" s="30" t="s">
        <v>188</v>
      </c>
      <c r="B117" s="15" t="s">
        <v>234</v>
      </c>
      <c r="C117" s="34" t="s">
        <v>235</v>
      </c>
      <c r="D117" s="21">
        <v>41661</v>
      </c>
      <c r="E117" s="22" t="s">
        <v>68</v>
      </c>
      <c r="F117" s="32" t="s">
        <v>100</v>
      </c>
      <c r="G117" s="23">
        <v>13</v>
      </c>
      <c r="H117" s="23">
        <v>5</v>
      </c>
      <c r="I117" s="23">
        <v>4</v>
      </c>
      <c r="J117" s="23">
        <v>1</v>
      </c>
      <c r="K117" s="11">
        <v>219.43</v>
      </c>
      <c r="L117" s="11">
        <v>192.93</v>
      </c>
      <c r="M117" s="11">
        <v>26.5</v>
      </c>
      <c r="N117" s="11">
        <v>8684000</v>
      </c>
      <c r="O117" s="12">
        <v>7974611.5099999998</v>
      </c>
      <c r="P117" s="12">
        <v>567510.79</v>
      </c>
      <c r="Q117" s="12">
        <v>141877.70000000001</v>
      </c>
      <c r="R117" s="54" t="s">
        <v>367</v>
      </c>
      <c r="T117" s="39"/>
    </row>
    <row r="118" spans="1:21" s="1" customFormat="1" ht="26.45" customHeight="1" x14ac:dyDescent="0.25">
      <c r="A118" s="14" t="s">
        <v>190</v>
      </c>
      <c r="B118" s="15" t="s">
        <v>346</v>
      </c>
      <c r="C118" s="34" t="s">
        <v>175</v>
      </c>
      <c r="D118" s="21">
        <v>41479</v>
      </c>
      <c r="E118" s="22" t="s">
        <v>68</v>
      </c>
      <c r="F118" s="32" t="s">
        <v>100</v>
      </c>
      <c r="G118" s="23">
        <v>4</v>
      </c>
      <c r="H118" s="23">
        <v>1</v>
      </c>
      <c r="I118" s="23">
        <v>1</v>
      </c>
      <c r="J118" s="23">
        <v>0</v>
      </c>
      <c r="K118" s="11">
        <v>46.91</v>
      </c>
      <c r="L118" s="11">
        <v>46.91</v>
      </c>
      <c r="M118" s="11">
        <v>0</v>
      </c>
      <c r="N118" s="11">
        <v>1893000</v>
      </c>
      <c r="O118" s="12">
        <v>1782295.26</v>
      </c>
      <c r="P118" s="12">
        <v>88563.79</v>
      </c>
      <c r="Q118" s="12">
        <v>22140.95</v>
      </c>
      <c r="R118" s="54" t="s">
        <v>367</v>
      </c>
      <c r="T118" s="39"/>
    </row>
    <row r="119" spans="1:21" s="1" customFormat="1" ht="27" customHeight="1" x14ac:dyDescent="0.25">
      <c r="A119" s="14" t="s">
        <v>284</v>
      </c>
      <c r="B119" s="15" t="s">
        <v>304</v>
      </c>
      <c r="C119" s="34" t="s">
        <v>242</v>
      </c>
      <c r="D119" s="21">
        <v>41362</v>
      </c>
      <c r="E119" s="22" t="s">
        <v>68</v>
      </c>
      <c r="F119" s="32" t="s">
        <v>100</v>
      </c>
      <c r="G119" s="23">
        <v>6</v>
      </c>
      <c r="H119" s="23">
        <v>3</v>
      </c>
      <c r="I119" s="23">
        <v>1</v>
      </c>
      <c r="J119" s="23">
        <v>2</v>
      </c>
      <c r="K119" s="11">
        <v>76.510000000000005</v>
      </c>
      <c r="L119" s="11">
        <v>16.71</v>
      </c>
      <c r="M119" s="11">
        <v>59.800000000000004</v>
      </c>
      <c r="N119" s="11">
        <v>3955480</v>
      </c>
      <c r="O119" s="12">
        <v>2718986.39</v>
      </c>
      <c r="P119" s="12">
        <v>989194.89</v>
      </c>
      <c r="Q119" s="12">
        <v>247298.72</v>
      </c>
      <c r="R119" s="54" t="s">
        <v>367</v>
      </c>
      <c r="T119" s="39"/>
    </row>
    <row r="120" spans="1:21" s="1" customFormat="1" ht="28.9" customHeight="1" x14ac:dyDescent="0.25">
      <c r="A120" s="78" t="s">
        <v>341</v>
      </c>
      <c r="B120" s="79"/>
      <c r="C120" s="13" t="s">
        <v>22</v>
      </c>
      <c r="D120" s="13" t="s">
        <v>22</v>
      </c>
      <c r="E120" s="13" t="s">
        <v>22</v>
      </c>
      <c r="F120" s="13" t="s">
        <v>22</v>
      </c>
      <c r="G120" s="23">
        <f t="shared" ref="G120:Q120" si="37">SUM(G121:G125)</f>
        <v>100</v>
      </c>
      <c r="H120" s="23">
        <f t="shared" si="37"/>
        <v>44</v>
      </c>
      <c r="I120" s="23">
        <f t="shared" si="37"/>
        <v>39</v>
      </c>
      <c r="J120" s="23">
        <f t="shared" si="37"/>
        <v>5</v>
      </c>
      <c r="K120" s="11">
        <f t="shared" si="37"/>
        <v>1897.4</v>
      </c>
      <c r="L120" s="11">
        <f t="shared" si="37"/>
        <v>1681</v>
      </c>
      <c r="M120" s="11">
        <f t="shared" si="37"/>
        <v>216.4</v>
      </c>
      <c r="N120" s="11">
        <f t="shared" si="37"/>
        <v>101191246</v>
      </c>
      <c r="O120" s="12">
        <f t="shared" si="37"/>
        <v>66924518.989999995</v>
      </c>
      <c r="P120" s="12">
        <f t="shared" si="37"/>
        <v>27413381.609999999</v>
      </c>
      <c r="Q120" s="12">
        <f t="shared" si="37"/>
        <v>6853345.3999999994</v>
      </c>
      <c r="R120" s="54" t="s">
        <v>367</v>
      </c>
      <c r="S120" s="41"/>
      <c r="T120" s="39"/>
    </row>
    <row r="121" spans="1:21" s="1" customFormat="1" ht="28.5" customHeight="1" x14ac:dyDescent="0.25">
      <c r="A121" s="14" t="s">
        <v>192</v>
      </c>
      <c r="B121" s="25" t="s">
        <v>294</v>
      </c>
      <c r="C121" s="26" t="s">
        <v>86</v>
      </c>
      <c r="D121" s="27">
        <v>42635</v>
      </c>
      <c r="E121" s="22" t="s">
        <v>68</v>
      </c>
      <c r="F121" s="32" t="s">
        <v>100</v>
      </c>
      <c r="G121" s="16">
        <v>29</v>
      </c>
      <c r="H121" s="16">
        <v>12</v>
      </c>
      <c r="I121" s="16">
        <v>11</v>
      </c>
      <c r="J121" s="16">
        <v>1</v>
      </c>
      <c r="K121" s="12">
        <v>393.8</v>
      </c>
      <c r="L121" s="12">
        <v>369.3</v>
      </c>
      <c r="M121" s="12">
        <v>24.5</v>
      </c>
      <c r="N121" s="11">
        <f t="shared" ref="N121:N125" si="38">SUM(O121,P121,Q121)</f>
        <v>20777888</v>
      </c>
      <c r="O121" s="12">
        <v>13889994.51</v>
      </c>
      <c r="P121" s="12">
        <v>5510314.7800000003</v>
      </c>
      <c r="Q121" s="12">
        <v>1377578.71</v>
      </c>
      <c r="R121" s="54" t="s">
        <v>367</v>
      </c>
      <c r="S121" s="41"/>
      <c r="T121" s="43"/>
      <c r="U121" s="42"/>
    </row>
    <row r="122" spans="1:21" s="1" customFormat="1" ht="28.5" customHeight="1" x14ac:dyDescent="0.25">
      <c r="A122" s="13" t="s">
        <v>285</v>
      </c>
      <c r="B122" s="25" t="s">
        <v>293</v>
      </c>
      <c r="C122" s="26" t="s">
        <v>86</v>
      </c>
      <c r="D122" s="27">
        <v>42635</v>
      </c>
      <c r="E122" s="22" t="s">
        <v>68</v>
      </c>
      <c r="F122" s="32" t="s">
        <v>100</v>
      </c>
      <c r="G122" s="16">
        <v>16</v>
      </c>
      <c r="H122" s="16">
        <v>8</v>
      </c>
      <c r="I122" s="16">
        <v>6</v>
      </c>
      <c r="J122" s="16">
        <v>2</v>
      </c>
      <c r="K122" s="12">
        <v>361.8</v>
      </c>
      <c r="L122" s="12">
        <v>268.3</v>
      </c>
      <c r="M122" s="12">
        <v>93.5</v>
      </c>
      <c r="N122" s="11">
        <f t="shared" si="38"/>
        <v>19140345.000000004</v>
      </c>
      <c r="O122" s="12">
        <v>12528819.970000001</v>
      </c>
      <c r="P122" s="12">
        <v>5289220.0199999996</v>
      </c>
      <c r="Q122" s="12">
        <v>1322305.01</v>
      </c>
      <c r="R122" s="54" t="s">
        <v>367</v>
      </c>
      <c r="S122" s="41"/>
      <c r="T122" s="43"/>
      <c r="U122" s="42"/>
    </row>
    <row r="123" spans="1:21" s="1" customFormat="1" ht="28.5" customHeight="1" x14ac:dyDescent="0.25">
      <c r="A123" s="13" t="s">
        <v>193</v>
      </c>
      <c r="B123" s="25" t="s">
        <v>297</v>
      </c>
      <c r="C123" s="14" t="s">
        <v>86</v>
      </c>
      <c r="D123" s="27">
        <v>42635</v>
      </c>
      <c r="E123" s="22" t="s">
        <v>68</v>
      </c>
      <c r="F123" s="32" t="s">
        <v>100</v>
      </c>
      <c r="G123" s="38">
        <v>15</v>
      </c>
      <c r="H123" s="16">
        <v>8</v>
      </c>
      <c r="I123" s="16">
        <v>8</v>
      </c>
      <c r="J123" s="16">
        <v>0</v>
      </c>
      <c r="K123" s="37">
        <v>361.6</v>
      </c>
      <c r="L123" s="37">
        <v>361.6</v>
      </c>
      <c r="M123" s="37">
        <v>0</v>
      </c>
      <c r="N123" s="11">
        <f t="shared" si="38"/>
        <v>19276163</v>
      </c>
      <c r="O123" s="12">
        <v>12873856.619999999</v>
      </c>
      <c r="P123" s="12">
        <v>5121845.12</v>
      </c>
      <c r="Q123" s="12">
        <v>1280461.26</v>
      </c>
      <c r="R123" s="54" t="s">
        <v>367</v>
      </c>
      <c r="S123" s="69"/>
      <c r="T123" s="43"/>
      <c r="U123" s="42"/>
    </row>
    <row r="124" spans="1:21" s="1" customFormat="1" ht="28.5" customHeight="1" x14ac:dyDescent="0.25">
      <c r="A124" s="14" t="s">
        <v>194</v>
      </c>
      <c r="B124" s="25" t="s">
        <v>298</v>
      </c>
      <c r="C124" s="14" t="s">
        <v>86</v>
      </c>
      <c r="D124" s="27">
        <v>42635</v>
      </c>
      <c r="E124" s="22" t="s">
        <v>68</v>
      </c>
      <c r="F124" s="32" t="s">
        <v>100</v>
      </c>
      <c r="G124" s="38">
        <v>17</v>
      </c>
      <c r="H124" s="16">
        <v>8</v>
      </c>
      <c r="I124" s="16">
        <v>8</v>
      </c>
      <c r="J124" s="16">
        <v>0</v>
      </c>
      <c r="K124" s="37">
        <v>389.3</v>
      </c>
      <c r="L124" s="37">
        <v>389.3</v>
      </c>
      <c r="M124" s="37">
        <v>0</v>
      </c>
      <c r="N124" s="11">
        <f t="shared" si="38"/>
        <v>20845910</v>
      </c>
      <c r="O124" s="12">
        <v>13731271.869999999</v>
      </c>
      <c r="P124" s="12">
        <v>5691710.5099999998</v>
      </c>
      <c r="Q124" s="12">
        <v>1422927.62</v>
      </c>
      <c r="R124" s="54" t="s">
        <v>367</v>
      </c>
      <c r="S124" s="69"/>
      <c r="T124" s="43"/>
      <c r="U124" s="42"/>
    </row>
    <row r="125" spans="1:21" s="1" customFormat="1" ht="28.5" customHeight="1" x14ac:dyDescent="0.25">
      <c r="A125" s="14" t="s">
        <v>196</v>
      </c>
      <c r="B125" s="25" t="s">
        <v>361</v>
      </c>
      <c r="C125" s="26" t="s">
        <v>86</v>
      </c>
      <c r="D125" s="27">
        <v>42635</v>
      </c>
      <c r="E125" s="22" t="s">
        <v>68</v>
      </c>
      <c r="F125" s="32" t="s">
        <v>100</v>
      </c>
      <c r="G125" s="16">
        <v>23</v>
      </c>
      <c r="H125" s="16">
        <v>8</v>
      </c>
      <c r="I125" s="16">
        <v>6</v>
      </c>
      <c r="J125" s="16">
        <v>2</v>
      </c>
      <c r="K125" s="12">
        <v>390.9</v>
      </c>
      <c r="L125" s="12">
        <v>292.5</v>
      </c>
      <c r="M125" s="12">
        <v>98.4</v>
      </c>
      <c r="N125" s="11">
        <f t="shared" si="38"/>
        <v>21150940</v>
      </c>
      <c r="O125" s="12">
        <v>13900576.02</v>
      </c>
      <c r="P125" s="12">
        <v>5800291.1799999997</v>
      </c>
      <c r="Q125" s="12">
        <v>1450072.8</v>
      </c>
      <c r="R125" s="54" t="s">
        <v>367</v>
      </c>
      <c r="S125" s="69"/>
      <c r="T125" s="43"/>
      <c r="U125" s="42"/>
    </row>
    <row r="126" spans="1:21" s="1" customFormat="1" ht="28.15" customHeight="1" x14ac:dyDescent="0.25">
      <c r="A126" s="77" t="s">
        <v>342</v>
      </c>
      <c r="B126" s="77"/>
      <c r="C126" s="13" t="s">
        <v>22</v>
      </c>
      <c r="D126" s="13" t="s">
        <v>22</v>
      </c>
      <c r="E126" s="13" t="s">
        <v>22</v>
      </c>
      <c r="F126" s="14" t="s">
        <v>22</v>
      </c>
      <c r="G126" s="23">
        <f>SUM(G127:G131)</f>
        <v>94</v>
      </c>
      <c r="H126" s="23">
        <f t="shared" ref="H126:Q126" si="39">SUM(H127:H131)</f>
        <v>43</v>
      </c>
      <c r="I126" s="23">
        <f t="shared" si="39"/>
        <v>35</v>
      </c>
      <c r="J126" s="23">
        <f t="shared" si="39"/>
        <v>8</v>
      </c>
      <c r="K126" s="11">
        <f t="shared" si="39"/>
        <v>1471.75</v>
      </c>
      <c r="L126" s="11">
        <f t="shared" si="39"/>
        <v>1153.22</v>
      </c>
      <c r="M126" s="11">
        <f t="shared" si="39"/>
        <v>318.52999999999997</v>
      </c>
      <c r="N126" s="11">
        <f t="shared" si="39"/>
        <v>85979140</v>
      </c>
      <c r="O126" s="12">
        <f t="shared" si="39"/>
        <v>50659887.599999994</v>
      </c>
      <c r="P126" s="12">
        <f t="shared" si="39"/>
        <v>17659626.199999999</v>
      </c>
      <c r="Q126" s="12">
        <f t="shared" si="39"/>
        <v>17659626.199999999</v>
      </c>
      <c r="R126" s="54" t="s">
        <v>367</v>
      </c>
      <c r="T126" s="39"/>
    </row>
    <row r="127" spans="1:21" s="1" customFormat="1" ht="28.5" customHeight="1" x14ac:dyDescent="0.25">
      <c r="A127" s="30" t="s">
        <v>199</v>
      </c>
      <c r="B127" s="15" t="s">
        <v>385</v>
      </c>
      <c r="C127" s="20">
        <v>30</v>
      </c>
      <c r="D127" s="21">
        <v>41593</v>
      </c>
      <c r="E127" s="22" t="s">
        <v>68</v>
      </c>
      <c r="F127" s="32" t="s">
        <v>100</v>
      </c>
      <c r="G127" s="23">
        <v>16</v>
      </c>
      <c r="H127" s="23">
        <v>5</v>
      </c>
      <c r="I127" s="23">
        <v>4</v>
      </c>
      <c r="J127" s="23">
        <v>1</v>
      </c>
      <c r="K127" s="11">
        <v>154.94999999999999</v>
      </c>
      <c r="L127" s="11">
        <v>124.95</v>
      </c>
      <c r="M127" s="11">
        <v>30</v>
      </c>
      <c r="N127" s="11">
        <v>7779590</v>
      </c>
      <c r="O127" s="12">
        <v>4000017.73</v>
      </c>
      <c r="P127" s="12">
        <v>1889786.13</v>
      </c>
      <c r="Q127" s="12">
        <v>1889786.14</v>
      </c>
      <c r="R127" s="54" t="s">
        <v>367</v>
      </c>
      <c r="T127" s="39"/>
    </row>
    <row r="128" spans="1:21" s="1" customFormat="1" ht="28.5" customHeight="1" x14ac:dyDescent="0.25">
      <c r="A128" s="30" t="s">
        <v>203</v>
      </c>
      <c r="B128" s="15" t="s">
        <v>307</v>
      </c>
      <c r="C128" s="26">
        <v>3330</v>
      </c>
      <c r="D128" s="27">
        <v>42720</v>
      </c>
      <c r="E128" s="32" t="s">
        <v>100</v>
      </c>
      <c r="F128" s="32" t="s">
        <v>101</v>
      </c>
      <c r="G128" s="23">
        <v>1</v>
      </c>
      <c r="H128" s="23">
        <v>1</v>
      </c>
      <c r="I128" s="23">
        <v>1</v>
      </c>
      <c r="J128" s="23">
        <v>0</v>
      </c>
      <c r="K128" s="11">
        <v>29.91</v>
      </c>
      <c r="L128" s="11">
        <v>29.91</v>
      </c>
      <c r="M128" s="11">
        <v>0</v>
      </c>
      <c r="N128" s="11">
        <v>2159400</v>
      </c>
      <c r="O128" s="12">
        <v>1228600.1200000001</v>
      </c>
      <c r="P128" s="12">
        <v>465399.94</v>
      </c>
      <c r="Q128" s="12">
        <v>465399.94</v>
      </c>
      <c r="R128" s="54" t="s">
        <v>367</v>
      </c>
      <c r="T128" s="39"/>
    </row>
    <row r="129" spans="1:20" s="1" customFormat="1" ht="26.45" customHeight="1" x14ac:dyDescent="0.25">
      <c r="A129" s="30" t="s">
        <v>206</v>
      </c>
      <c r="B129" s="15" t="s">
        <v>195</v>
      </c>
      <c r="C129" s="20">
        <v>48</v>
      </c>
      <c r="D129" s="21">
        <v>41970</v>
      </c>
      <c r="E129" s="22" t="s">
        <v>68</v>
      </c>
      <c r="F129" s="32" t="s">
        <v>100</v>
      </c>
      <c r="G129" s="23">
        <v>43</v>
      </c>
      <c r="H129" s="23">
        <v>24</v>
      </c>
      <c r="I129" s="23">
        <v>18</v>
      </c>
      <c r="J129" s="23">
        <v>6</v>
      </c>
      <c r="K129" s="11">
        <v>831.91</v>
      </c>
      <c r="L129" s="11">
        <v>610.54</v>
      </c>
      <c r="M129" s="11">
        <v>221.37</v>
      </c>
      <c r="N129" s="11">
        <v>52320090</v>
      </c>
      <c r="O129" s="12">
        <v>30310767.300000001</v>
      </c>
      <c r="P129" s="12">
        <v>11004661.35</v>
      </c>
      <c r="Q129" s="11">
        <v>11004661.35</v>
      </c>
      <c r="R129" s="54" t="s">
        <v>367</v>
      </c>
      <c r="T129" s="39"/>
    </row>
    <row r="130" spans="1:20" s="1" customFormat="1" ht="26.45" customHeight="1" x14ac:dyDescent="0.25">
      <c r="A130" s="30" t="s">
        <v>208</v>
      </c>
      <c r="B130" s="15" t="s">
        <v>279</v>
      </c>
      <c r="C130" s="26">
        <v>3330</v>
      </c>
      <c r="D130" s="27">
        <v>42720</v>
      </c>
      <c r="E130" s="32" t="s">
        <v>100</v>
      </c>
      <c r="F130" s="32" t="s">
        <v>101</v>
      </c>
      <c r="G130" s="23">
        <v>5</v>
      </c>
      <c r="H130" s="23">
        <v>1</v>
      </c>
      <c r="I130" s="23">
        <v>0</v>
      </c>
      <c r="J130" s="23">
        <v>1</v>
      </c>
      <c r="K130" s="11">
        <v>67.16</v>
      </c>
      <c r="L130" s="11">
        <v>0</v>
      </c>
      <c r="M130" s="11">
        <v>67.16</v>
      </c>
      <c r="N130" s="11">
        <v>3954900</v>
      </c>
      <c r="O130" s="12">
        <v>2197760.1800000002</v>
      </c>
      <c r="P130" s="12">
        <v>878569.91</v>
      </c>
      <c r="Q130" s="12">
        <v>878569.91</v>
      </c>
      <c r="R130" s="54" t="s">
        <v>367</v>
      </c>
      <c r="T130" s="39"/>
    </row>
    <row r="131" spans="1:20" s="1" customFormat="1" ht="27.75" customHeight="1" x14ac:dyDescent="0.25">
      <c r="A131" s="30" t="s">
        <v>210</v>
      </c>
      <c r="B131" s="15" t="s">
        <v>333</v>
      </c>
      <c r="C131" s="26">
        <v>3330</v>
      </c>
      <c r="D131" s="27">
        <v>42720</v>
      </c>
      <c r="E131" s="22" t="s">
        <v>68</v>
      </c>
      <c r="F131" s="32" t="s">
        <v>100</v>
      </c>
      <c r="G131" s="23">
        <v>29</v>
      </c>
      <c r="H131" s="23">
        <v>12</v>
      </c>
      <c r="I131" s="23">
        <v>12</v>
      </c>
      <c r="J131" s="23">
        <v>0</v>
      </c>
      <c r="K131" s="11">
        <v>387.82</v>
      </c>
      <c r="L131" s="11">
        <v>387.82</v>
      </c>
      <c r="M131" s="11">
        <v>0</v>
      </c>
      <c r="N131" s="11">
        <v>19765160</v>
      </c>
      <c r="O131" s="12">
        <v>12922742.27</v>
      </c>
      <c r="P131" s="12">
        <v>3421208.87</v>
      </c>
      <c r="Q131" s="11">
        <v>3421208.86</v>
      </c>
      <c r="R131" s="54" t="s">
        <v>367</v>
      </c>
      <c r="T131" s="39"/>
    </row>
    <row r="132" spans="1:20" s="1" customFormat="1" ht="28.5" customHeight="1" x14ac:dyDescent="0.25">
      <c r="A132" s="80" t="s">
        <v>137</v>
      </c>
      <c r="B132" s="77"/>
      <c r="C132" s="13" t="s">
        <v>22</v>
      </c>
      <c r="D132" s="13" t="s">
        <v>22</v>
      </c>
      <c r="E132" s="14" t="s">
        <v>22</v>
      </c>
      <c r="F132" s="14" t="s">
        <v>22</v>
      </c>
      <c r="G132" s="23">
        <f>SUM(G134,G136,G137,G154,G155,G160,G163,G170,G179,G183,G197)</f>
        <v>1263</v>
      </c>
      <c r="H132" s="23">
        <f t="shared" ref="H132:Q132" si="40">SUM(H134,H136,H137,H154,H155,H160,H163,H170,H179,H183,H197)</f>
        <v>543</v>
      </c>
      <c r="I132" s="23">
        <f t="shared" si="40"/>
        <v>338</v>
      </c>
      <c r="J132" s="23">
        <f t="shared" si="40"/>
        <v>205</v>
      </c>
      <c r="K132" s="11">
        <f t="shared" si="40"/>
        <v>20499.940000000002</v>
      </c>
      <c r="L132" s="11">
        <f t="shared" si="40"/>
        <v>13427.470000000001</v>
      </c>
      <c r="M132" s="11">
        <f t="shared" si="40"/>
        <v>7072.4699999999993</v>
      </c>
      <c r="N132" s="11">
        <f t="shared" si="40"/>
        <v>1691095641.4400001</v>
      </c>
      <c r="O132" s="12">
        <f t="shared" si="40"/>
        <v>931022658.23000002</v>
      </c>
      <c r="P132" s="12">
        <f t="shared" si="40"/>
        <v>542705259.33000004</v>
      </c>
      <c r="Q132" s="12">
        <f t="shared" si="40"/>
        <v>217367723.88</v>
      </c>
      <c r="R132" s="54" t="s">
        <v>367</v>
      </c>
      <c r="S132" s="70"/>
      <c r="T132" s="39"/>
    </row>
    <row r="133" spans="1:20" s="1" customFormat="1" ht="29.45" customHeight="1" x14ac:dyDescent="0.25">
      <c r="A133" s="77" t="s">
        <v>202</v>
      </c>
      <c r="B133" s="77"/>
      <c r="C133" s="13" t="s">
        <v>22</v>
      </c>
      <c r="D133" s="13" t="s">
        <v>22</v>
      </c>
      <c r="E133" s="13" t="s">
        <v>22</v>
      </c>
      <c r="F133" s="13" t="s">
        <v>22</v>
      </c>
      <c r="G133" s="23">
        <f>G134</f>
        <v>8</v>
      </c>
      <c r="H133" s="23">
        <f t="shared" ref="H133:N133" si="41">H134</f>
        <v>5</v>
      </c>
      <c r="I133" s="23">
        <f t="shared" si="41"/>
        <v>1</v>
      </c>
      <c r="J133" s="23">
        <f t="shared" si="41"/>
        <v>4</v>
      </c>
      <c r="K133" s="11">
        <f t="shared" si="41"/>
        <v>117.5</v>
      </c>
      <c r="L133" s="11">
        <f t="shared" si="41"/>
        <v>19.7</v>
      </c>
      <c r="M133" s="11">
        <f t="shared" si="41"/>
        <v>97.8</v>
      </c>
      <c r="N133" s="11">
        <f t="shared" si="41"/>
        <v>5247245</v>
      </c>
      <c r="O133" s="12">
        <v>4284356.34</v>
      </c>
      <c r="P133" s="11">
        <f>P134</f>
        <v>914744.23</v>
      </c>
      <c r="Q133" s="11">
        <f>Q134</f>
        <v>48144.43</v>
      </c>
      <c r="R133" s="54" t="s">
        <v>367</v>
      </c>
      <c r="S133" s="70"/>
      <c r="T133" s="39"/>
    </row>
    <row r="134" spans="1:20" s="1" customFormat="1" ht="28.5" customHeight="1" x14ac:dyDescent="0.25">
      <c r="A134" s="30" t="s">
        <v>212</v>
      </c>
      <c r="B134" s="15" t="s">
        <v>204</v>
      </c>
      <c r="C134" s="34" t="s">
        <v>205</v>
      </c>
      <c r="D134" s="21">
        <v>42698</v>
      </c>
      <c r="E134" s="22" t="s">
        <v>100</v>
      </c>
      <c r="F134" s="32" t="s">
        <v>101</v>
      </c>
      <c r="G134" s="23">
        <v>8</v>
      </c>
      <c r="H134" s="23">
        <v>5</v>
      </c>
      <c r="I134" s="23">
        <v>1</v>
      </c>
      <c r="J134" s="23">
        <v>4</v>
      </c>
      <c r="K134" s="11">
        <v>117.5</v>
      </c>
      <c r="L134" s="11">
        <v>19.7</v>
      </c>
      <c r="M134" s="11">
        <v>97.8</v>
      </c>
      <c r="N134" s="11">
        <f t="shared" ref="N134:N136" si="42">SUM(O134,P134,Q134)</f>
        <v>5247245</v>
      </c>
      <c r="O134" s="12">
        <v>4284356.34</v>
      </c>
      <c r="P134" s="12">
        <v>914744.23</v>
      </c>
      <c r="Q134" s="12">
        <v>48144.43</v>
      </c>
      <c r="R134" s="54" t="s">
        <v>367</v>
      </c>
      <c r="S134" s="70"/>
      <c r="T134" s="39"/>
    </row>
    <row r="135" spans="1:20" s="1" customFormat="1" ht="28.5" customHeight="1" x14ac:dyDescent="0.25">
      <c r="A135" s="77" t="s">
        <v>246</v>
      </c>
      <c r="B135" s="77"/>
      <c r="C135" s="13" t="s">
        <v>22</v>
      </c>
      <c r="D135" s="13" t="s">
        <v>22</v>
      </c>
      <c r="E135" s="13" t="s">
        <v>22</v>
      </c>
      <c r="F135" s="13" t="s">
        <v>22</v>
      </c>
      <c r="G135" s="23">
        <f>G136</f>
        <v>12</v>
      </c>
      <c r="H135" s="23">
        <f t="shared" ref="H135:M135" si="43">H136</f>
        <v>5</v>
      </c>
      <c r="I135" s="23">
        <f t="shared" si="43"/>
        <v>0</v>
      </c>
      <c r="J135" s="23">
        <f t="shared" si="43"/>
        <v>5</v>
      </c>
      <c r="K135" s="11">
        <f t="shared" si="43"/>
        <v>152</v>
      </c>
      <c r="L135" s="11">
        <f t="shared" si="43"/>
        <v>0</v>
      </c>
      <c r="M135" s="11">
        <f t="shared" si="43"/>
        <v>152</v>
      </c>
      <c r="N135" s="11">
        <f t="shared" ref="N135" si="44">SUM(O135,P135,Q135)</f>
        <v>7151143.9999999991</v>
      </c>
      <c r="O135" s="12">
        <v>5775077.3599999994</v>
      </c>
      <c r="P135" s="12">
        <v>1307263.3</v>
      </c>
      <c r="Q135" s="12">
        <v>68803.34</v>
      </c>
      <c r="R135" s="54" t="s">
        <v>367</v>
      </c>
      <c r="S135" s="70"/>
      <c r="T135" s="39"/>
    </row>
    <row r="136" spans="1:20" s="1" customFormat="1" ht="27.6" customHeight="1" x14ac:dyDescent="0.25">
      <c r="A136" s="30" t="s">
        <v>213</v>
      </c>
      <c r="B136" s="15" t="s">
        <v>248</v>
      </c>
      <c r="C136" s="13">
        <v>71</v>
      </c>
      <c r="D136" s="21">
        <v>42206</v>
      </c>
      <c r="E136" s="22" t="s">
        <v>100</v>
      </c>
      <c r="F136" s="32" t="s">
        <v>101</v>
      </c>
      <c r="G136" s="23">
        <v>12</v>
      </c>
      <c r="H136" s="23">
        <v>5</v>
      </c>
      <c r="I136" s="23">
        <v>0</v>
      </c>
      <c r="J136" s="23">
        <v>5</v>
      </c>
      <c r="K136" s="11">
        <v>152</v>
      </c>
      <c r="L136" s="11">
        <v>0</v>
      </c>
      <c r="M136" s="11">
        <v>152</v>
      </c>
      <c r="N136" s="11">
        <f t="shared" si="42"/>
        <v>7151143.9999999991</v>
      </c>
      <c r="O136" s="12">
        <v>5775077.3599999994</v>
      </c>
      <c r="P136" s="12">
        <v>1307263.3</v>
      </c>
      <c r="Q136" s="12">
        <v>68803.34</v>
      </c>
      <c r="R136" s="54" t="s">
        <v>367</v>
      </c>
      <c r="S136" s="70"/>
      <c r="T136" s="39"/>
    </row>
    <row r="137" spans="1:20" s="1" customFormat="1" ht="27" customHeight="1" x14ac:dyDescent="0.25">
      <c r="A137" s="77" t="s">
        <v>71</v>
      </c>
      <c r="B137" s="77"/>
      <c r="C137" s="13" t="s">
        <v>22</v>
      </c>
      <c r="D137" s="13" t="s">
        <v>22</v>
      </c>
      <c r="E137" s="13" t="s">
        <v>22</v>
      </c>
      <c r="F137" s="14" t="s">
        <v>22</v>
      </c>
      <c r="G137" s="23">
        <f t="shared" ref="G137:J137" si="45">SUM(G138:G152)</f>
        <v>80</v>
      </c>
      <c r="H137" s="23">
        <f t="shared" si="45"/>
        <v>38</v>
      </c>
      <c r="I137" s="23">
        <f t="shared" si="45"/>
        <v>17</v>
      </c>
      <c r="J137" s="23">
        <f t="shared" si="45"/>
        <v>21</v>
      </c>
      <c r="K137" s="11">
        <f>SUM(K138:K152)</f>
        <v>1408.92</v>
      </c>
      <c r="L137" s="11">
        <f t="shared" ref="L137:Q137" si="46">SUM(L138:L152)</f>
        <v>713.92999999999984</v>
      </c>
      <c r="M137" s="11">
        <f t="shared" si="46"/>
        <v>694.9899999999999</v>
      </c>
      <c r="N137" s="11">
        <f t="shared" si="46"/>
        <v>43082103.909999996</v>
      </c>
      <c r="O137" s="11">
        <f t="shared" si="46"/>
        <v>40334206.810000002</v>
      </c>
      <c r="P137" s="11">
        <f t="shared" si="46"/>
        <v>2610502.23</v>
      </c>
      <c r="Q137" s="11">
        <f t="shared" si="46"/>
        <v>137394.87000000002</v>
      </c>
      <c r="R137" s="54" t="s">
        <v>367</v>
      </c>
      <c r="T137" s="39"/>
    </row>
    <row r="138" spans="1:20" s="1" customFormat="1" ht="27.6" customHeight="1" x14ac:dyDescent="0.25">
      <c r="A138" s="30" t="s">
        <v>215</v>
      </c>
      <c r="B138" s="15" t="s">
        <v>153</v>
      </c>
      <c r="C138" s="13">
        <v>31</v>
      </c>
      <c r="D138" s="21">
        <v>41085</v>
      </c>
      <c r="E138" s="22" t="s">
        <v>100</v>
      </c>
      <c r="F138" s="32" t="s">
        <v>101</v>
      </c>
      <c r="G138" s="23">
        <v>14</v>
      </c>
      <c r="H138" s="23">
        <v>4</v>
      </c>
      <c r="I138" s="23">
        <v>3</v>
      </c>
      <c r="J138" s="23">
        <v>1</v>
      </c>
      <c r="K138" s="11">
        <v>133.72999999999999</v>
      </c>
      <c r="L138" s="11">
        <v>102.29</v>
      </c>
      <c r="M138" s="11">
        <v>31.44</v>
      </c>
      <c r="N138" s="11">
        <v>4214477</v>
      </c>
      <c r="O138" s="12">
        <v>4088042.69</v>
      </c>
      <c r="P138" s="11">
        <v>120112.59</v>
      </c>
      <c r="Q138" s="11">
        <v>6321.72</v>
      </c>
      <c r="R138" s="54" t="s">
        <v>367</v>
      </c>
      <c r="T138" s="39"/>
    </row>
    <row r="139" spans="1:20" s="1" customFormat="1" ht="27.6" customHeight="1" x14ac:dyDescent="0.25">
      <c r="A139" s="30" t="s">
        <v>217</v>
      </c>
      <c r="B139" s="15" t="s">
        <v>155</v>
      </c>
      <c r="C139" s="13">
        <v>33</v>
      </c>
      <c r="D139" s="21">
        <v>41085</v>
      </c>
      <c r="E139" s="22" t="s">
        <v>100</v>
      </c>
      <c r="F139" s="32" t="s">
        <v>101</v>
      </c>
      <c r="G139" s="23">
        <v>4</v>
      </c>
      <c r="H139" s="23">
        <v>2</v>
      </c>
      <c r="I139" s="23">
        <v>1</v>
      </c>
      <c r="J139" s="23">
        <v>1</v>
      </c>
      <c r="K139" s="11">
        <v>109.1</v>
      </c>
      <c r="L139" s="11">
        <v>60.8</v>
      </c>
      <c r="M139" s="11">
        <v>48.3</v>
      </c>
      <c r="N139" s="11">
        <v>2503479</v>
      </c>
      <c r="O139" s="12">
        <v>2428374.63</v>
      </c>
      <c r="P139" s="11">
        <v>71349.149999999994</v>
      </c>
      <c r="Q139" s="11">
        <v>3755.22</v>
      </c>
      <c r="R139" s="54" t="s">
        <v>367</v>
      </c>
      <c r="T139" s="39"/>
    </row>
    <row r="140" spans="1:20" s="1" customFormat="1" ht="27.6" customHeight="1" x14ac:dyDescent="0.25">
      <c r="A140" s="30" t="s">
        <v>220</v>
      </c>
      <c r="B140" s="15" t="s">
        <v>157</v>
      </c>
      <c r="C140" s="13">
        <v>34</v>
      </c>
      <c r="D140" s="21">
        <v>41085</v>
      </c>
      <c r="E140" s="22" t="s">
        <v>100</v>
      </c>
      <c r="F140" s="32" t="s">
        <v>101</v>
      </c>
      <c r="G140" s="23">
        <v>3</v>
      </c>
      <c r="H140" s="23">
        <v>3</v>
      </c>
      <c r="I140" s="23">
        <v>0</v>
      </c>
      <c r="J140" s="23">
        <v>3</v>
      </c>
      <c r="K140" s="11">
        <v>118.9</v>
      </c>
      <c r="L140" s="11">
        <v>0</v>
      </c>
      <c r="M140" s="11">
        <v>118.9</v>
      </c>
      <c r="N140" s="11">
        <v>2985400</v>
      </c>
      <c r="O140" s="12">
        <v>2895838</v>
      </c>
      <c r="P140" s="11">
        <v>85083.9</v>
      </c>
      <c r="Q140" s="11">
        <v>4478.1000000000004</v>
      </c>
      <c r="R140" s="54" t="s">
        <v>367</v>
      </c>
      <c r="T140" s="39"/>
    </row>
    <row r="141" spans="1:20" s="1" customFormat="1" ht="27.6" customHeight="1" x14ac:dyDescent="0.25">
      <c r="A141" s="30" t="s">
        <v>351</v>
      </c>
      <c r="B141" s="15" t="s">
        <v>159</v>
      </c>
      <c r="C141" s="13">
        <v>13</v>
      </c>
      <c r="D141" s="21">
        <v>41085</v>
      </c>
      <c r="E141" s="22" t="s">
        <v>100</v>
      </c>
      <c r="F141" s="32" t="s">
        <v>101</v>
      </c>
      <c r="G141" s="23">
        <v>4</v>
      </c>
      <c r="H141" s="23">
        <v>1</v>
      </c>
      <c r="I141" s="23">
        <v>1</v>
      </c>
      <c r="J141" s="23">
        <v>0</v>
      </c>
      <c r="K141" s="11">
        <v>71.959999999999994</v>
      </c>
      <c r="L141" s="11">
        <v>71.959999999999994</v>
      </c>
      <c r="M141" s="11">
        <v>0</v>
      </c>
      <c r="N141" s="11">
        <v>2112356.91</v>
      </c>
      <c r="O141" s="12">
        <v>2048986.2</v>
      </c>
      <c r="P141" s="11">
        <v>60202.17</v>
      </c>
      <c r="Q141" s="11">
        <v>3168.54</v>
      </c>
      <c r="R141" s="54" t="s">
        <v>367</v>
      </c>
      <c r="T141" s="39"/>
    </row>
    <row r="142" spans="1:20" s="1" customFormat="1" ht="27.6" customHeight="1" x14ac:dyDescent="0.25">
      <c r="A142" s="30" t="s">
        <v>330</v>
      </c>
      <c r="B142" s="15" t="s">
        <v>161</v>
      </c>
      <c r="C142" s="13">
        <v>17</v>
      </c>
      <c r="D142" s="21">
        <v>41085</v>
      </c>
      <c r="E142" s="22" t="s">
        <v>100</v>
      </c>
      <c r="F142" s="32" t="s">
        <v>101</v>
      </c>
      <c r="G142" s="23">
        <v>9</v>
      </c>
      <c r="H142" s="23">
        <v>4</v>
      </c>
      <c r="I142" s="23">
        <v>2</v>
      </c>
      <c r="J142" s="23">
        <v>2</v>
      </c>
      <c r="K142" s="11">
        <v>180.9</v>
      </c>
      <c r="L142" s="11">
        <v>135.69999999999999</v>
      </c>
      <c r="M142" s="11">
        <v>45.2</v>
      </c>
      <c r="N142" s="11">
        <v>7979000</v>
      </c>
      <c r="O142" s="12">
        <v>6284196.0199999996</v>
      </c>
      <c r="P142" s="11">
        <v>1610063.78</v>
      </c>
      <c r="Q142" s="11">
        <v>84740.2</v>
      </c>
      <c r="R142" s="54" t="s">
        <v>367</v>
      </c>
      <c r="T142" s="39"/>
    </row>
    <row r="143" spans="1:20" s="1" customFormat="1" ht="27.6" customHeight="1" x14ac:dyDescent="0.25">
      <c r="A143" s="30" t="s">
        <v>331</v>
      </c>
      <c r="B143" s="15" t="s">
        <v>207</v>
      </c>
      <c r="C143" s="13">
        <v>19</v>
      </c>
      <c r="D143" s="21">
        <v>41085</v>
      </c>
      <c r="E143" s="22" t="s">
        <v>100</v>
      </c>
      <c r="F143" s="32" t="s">
        <v>101</v>
      </c>
      <c r="G143" s="23">
        <v>2</v>
      </c>
      <c r="H143" s="23">
        <v>1</v>
      </c>
      <c r="I143" s="23">
        <v>0</v>
      </c>
      <c r="J143" s="23">
        <v>1</v>
      </c>
      <c r="K143" s="11">
        <v>39.200000000000003</v>
      </c>
      <c r="L143" s="11">
        <v>0</v>
      </c>
      <c r="M143" s="11">
        <v>39.200000000000003</v>
      </c>
      <c r="N143" s="11">
        <v>982100</v>
      </c>
      <c r="O143" s="12">
        <v>952637</v>
      </c>
      <c r="P143" s="11">
        <v>27989.85</v>
      </c>
      <c r="Q143" s="11">
        <v>1473.15</v>
      </c>
      <c r="R143" s="54" t="s">
        <v>367</v>
      </c>
      <c r="T143" s="39"/>
    </row>
    <row r="144" spans="1:20" s="1" customFormat="1" ht="27.6" customHeight="1" x14ac:dyDescent="0.25">
      <c r="A144" s="30" t="s">
        <v>222</v>
      </c>
      <c r="B144" s="15" t="s">
        <v>209</v>
      </c>
      <c r="C144" s="13">
        <v>16</v>
      </c>
      <c r="D144" s="21">
        <v>41085</v>
      </c>
      <c r="E144" s="22" t="s">
        <v>100</v>
      </c>
      <c r="F144" s="32" t="s">
        <v>101</v>
      </c>
      <c r="G144" s="23">
        <v>4</v>
      </c>
      <c r="H144" s="23">
        <v>2</v>
      </c>
      <c r="I144" s="23">
        <v>2</v>
      </c>
      <c r="J144" s="23">
        <v>0</v>
      </c>
      <c r="K144" s="11">
        <v>67.8</v>
      </c>
      <c r="L144" s="11">
        <v>67.8</v>
      </c>
      <c r="M144" s="11">
        <v>0</v>
      </c>
      <c r="N144" s="11">
        <v>2052991</v>
      </c>
      <c r="O144" s="12">
        <v>1991401.27</v>
      </c>
      <c r="P144" s="11">
        <v>58510.239999999998</v>
      </c>
      <c r="Q144" s="11">
        <v>3079.49</v>
      </c>
      <c r="R144" s="54" t="s">
        <v>367</v>
      </c>
      <c r="T144" s="39"/>
    </row>
    <row r="145" spans="1:20" s="1" customFormat="1" ht="27.6" customHeight="1" x14ac:dyDescent="0.25">
      <c r="A145" s="30" t="s">
        <v>223</v>
      </c>
      <c r="B145" s="15" t="s">
        <v>211</v>
      </c>
      <c r="C145" s="13">
        <v>15</v>
      </c>
      <c r="D145" s="21">
        <v>41085</v>
      </c>
      <c r="E145" s="22" t="s">
        <v>100</v>
      </c>
      <c r="F145" s="32" t="s">
        <v>101</v>
      </c>
      <c r="G145" s="23">
        <v>6</v>
      </c>
      <c r="H145" s="23">
        <v>2</v>
      </c>
      <c r="I145" s="23">
        <v>1</v>
      </c>
      <c r="J145" s="23">
        <v>1</v>
      </c>
      <c r="K145" s="11">
        <v>98.3</v>
      </c>
      <c r="L145" s="11">
        <v>49.15</v>
      </c>
      <c r="M145" s="11">
        <v>49.15</v>
      </c>
      <c r="N145" s="11">
        <v>2797427</v>
      </c>
      <c r="O145" s="12">
        <v>2713504.19</v>
      </c>
      <c r="P145" s="11">
        <v>79726.67</v>
      </c>
      <c r="Q145" s="11">
        <v>4196.1400000000003</v>
      </c>
      <c r="R145" s="54" t="s">
        <v>367</v>
      </c>
      <c r="T145" s="39"/>
    </row>
    <row r="146" spans="1:20" s="1" customFormat="1" ht="27.6" customHeight="1" x14ac:dyDescent="0.25">
      <c r="A146" s="30" t="s">
        <v>352</v>
      </c>
      <c r="B146" s="15" t="s">
        <v>251</v>
      </c>
      <c r="C146" s="13">
        <v>18</v>
      </c>
      <c r="D146" s="21">
        <v>41085</v>
      </c>
      <c r="E146" s="22" t="s">
        <v>100</v>
      </c>
      <c r="F146" s="32" t="s">
        <v>101</v>
      </c>
      <c r="G146" s="23">
        <v>5</v>
      </c>
      <c r="H146" s="23">
        <v>3</v>
      </c>
      <c r="I146" s="23">
        <v>0</v>
      </c>
      <c r="J146" s="23">
        <v>3</v>
      </c>
      <c r="K146" s="11">
        <v>76.8</v>
      </c>
      <c r="L146" s="11">
        <v>0</v>
      </c>
      <c r="M146" s="11">
        <v>76.8</v>
      </c>
      <c r="N146" s="11">
        <v>2231000</v>
      </c>
      <c r="O146" s="12">
        <v>2164070</v>
      </c>
      <c r="P146" s="11">
        <v>63583.5</v>
      </c>
      <c r="Q146" s="11">
        <v>3346.5</v>
      </c>
      <c r="R146" s="54" t="s">
        <v>367</v>
      </c>
      <c r="T146" s="39"/>
    </row>
    <row r="147" spans="1:20" s="1" customFormat="1" ht="27.6" customHeight="1" x14ac:dyDescent="0.25">
      <c r="A147" s="30" t="s">
        <v>324</v>
      </c>
      <c r="B147" s="15" t="s">
        <v>306</v>
      </c>
      <c r="C147" s="13">
        <v>5</v>
      </c>
      <c r="D147" s="21">
        <v>41085</v>
      </c>
      <c r="E147" s="22" t="s">
        <v>100</v>
      </c>
      <c r="F147" s="32" t="s">
        <v>101</v>
      </c>
      <c r="G147" s="23">
        <v>6</v>
      </c>
      <c r="H147" s="23">
        <v>4</v>
      </c>
      <c r="I147" s="23">
        <v>2</v>
      </c>
      <c r="J147" s="23">
        <v>2</v>
      </c>
      <c r="K147" s="11">
        <v>136.56</v>
      </c>
      <c r="L147" s="11">
        <v>70.959999999999994</v>
      </c>
      <c r="M147" s="11">
        <v>65.599999999999994</v>
      </c>
      <c r="N147" s="11">
        <v>3819094</v>
      </c>
      <c r="O147" s="12">
        <v>3704521.18</v>
      </c>
      <c r="P147" s="11">
        <v>108844.18</v>
      </c>
      <c r="Q147" s="11">
        <v>5728.64</v>
      </c>
      <c r="R147" s="54" t="s">
        <v>367</v>
      </c>
      <c r="T147" s="39"/>
    </row>
    <row r="148" spans="1:20" s="1" customFormat="1" ht="27.6" customHeight="1" x14ac:dyDescent="0.25">
      <c r="A148" s="30" t="s">
        <v>227</v>
      </c>
      <c r="B148" s="15" t="s">
        <v>256</v>
      </c>
      <c r="C148" s="13">
        <v>26</v>
      </c>
      <c r="D148" s="21">
        <v>41085</v>
      </c>
      <c r="E148" s="22" t="s">
        <v>100</v>
      </c>
      <c r="F148" s="32" t="s">
        <v>101</v>
      </c>
      <c r="G148" s="23">
        <v>8</v>
      </c>
      <c r="H148" s="23">
        <v>3</v>
      </c>
      <c r="I148" s="23">
        <v>2</v>
      </c>
      <c r="J148" s="23">
        <v>1</v>
      </c>
      <c r="K148" s="11">
        <v>124.7</v>
      </c>
      <c r="L148" s="11">
        <v>69.8</v>
      </c>
      <c r="M148" s="11">
        <v>54.9</v>
      </c>
      <c r="N148" s="11">
        <v>3301468</v>
      </c>
      <c r="O148" s="12">
        <v>3202423.96</v>
      </c>
      <c r="P148" s="11">
        <v>94091.839999999997</v>
      </c>
      <c r="Q148" s="11">
        <v>4952.2</v>
      </c>
      <c r="R148" s="54" t="s">
        <v>367</v>
      </c>
      <c r="T148" s="39"/>
    </row>
    <row r="149" spans="1:20" s="1" customFormat="1" ht="27.6" customHeight="1" x14ac:dyDescent="0.25">
      <c r="A149" s="30" t="s">
        <v>229</v>
      </c>
      <c r="B149" s="15" t="s">
        <v>254</v>
      </c>
      <c r="C149" s="13">
        <v>12</v>
      </c>
      <c r="D149" s="21">
        <v>41085</v>
      </c>
      <c r="E149" s="22" t="s">
        <v>100</v>
      </c>
      <c r="F149" s="32" t="s">
        <v>101</v>
      </c>
      <c r="G149" s="23">
        <v>4</v>
      </c>
      <c r="H149" s="23">
        <v>2</v>
      </c>
      <c r="I149" s="23">
        <v>0</v>
      </c>
      <c r="J149" s="23">
        <v>2</v>
      </c>
      <c r="K149" s="11">
        <v>85.6</v>
      </c>
      <c r="L149" s="11">
        <v>0</v>
      </c>
      <c r="M149" s="11">
        <v>85.6</v>
      </c>
      <c r="N149" s="11">
        <v>2233300</v>
      </c>
      <c r="O149" s="12">
        <v>2166301</v>
      </c>
      <c r="P149" s="11">
        <v>63649.05</v>
      </c>
      <c r="Q149" s="11">
        <v>3349.95</v>
      </c>
      <c r="R149" s="54" t="s">
        <v>367</v>
      </c>
      <c r="T149" s="39"/>
    </row>
    <row r="150" spans="1:20" s="1" customFormat="1" ht="27.6" customHeight="1" x14ac:dyDescent="0.25">
      <c r="A150" s="30" t="s">
        <v>231</v>
      </c>
      <c r="B150" s="15" t="s">
        <v>258</v>
      </c>
      <c r="C150" s="13">
        <v>30</v>
      </c>
      <c r="D150" s="21">
        <v>41085</v>
      </c>
      <c r="E150" s="22" t="s">
        <v>100</v>
      </c>
      <c r="F150" s="32" t="s">
        <v>101</v>
      </c>
      <c r="G150" s="23">
        <v>1</v>
      </c>
      <c r="H150" s="23">
        <v>1</v>
      </c>
      <c r="I150" s="23">
        <v>0</v>
      </c>
      <c r="J150" s="23">
        <v>1</v>
      </c>
      <c r="K150" s="11">
        <v>18</v>
      </c>
      <c r="L150" s="11">
        <v>0</v>
      </c>
      <c r="M150" s="11">
        <v>18</v>
      </c>
      <c r="N150" s="11">
        <v>765900</v>
      </c>
      <c r="O150" s="12">
        <v>742923</v>
      </c>
      <c r="P150" s="11">
        <v>21828.15</v>
      </c>
      <c r="Q150" s="11">
        <v>1148.8499999999999</v>
      </c>
      <c r="R150" s="54" t="s">
        <v>367</v>
      </c>
      <c r="T150" s="39"/>
    </row>
    <row r="151" spans="1:20" s="1" customFormat="1" ht="27.6" customHeight="1" x14ac:dyDescent="0.25">
      <c r="A151" s="30" t="s">
        <v>286</v>
      </c>
      <c r="B151" s="15" t="s">
        <v>260</v>
      </c>
      <c r="C151" s="13">
        <v>27</v>
      </c>
      <c r="D151" s="21">
        <v>41085</v>
      </c>
      <c r="E151" s="22" t="s">
        <v>100</v>
      </c>
      <c r="F151" s="32" t="s">
        <v>101</v>
      </c>
      <c r="G151" s="23">
        <v>7</v>
      </c>
      <c r="H151" s="23">
        <v>3</v>
      </c>
      <c r="I151" s="23">
        <v>1</v>
      </c>
      <c r="J151" s="23">
        <v>2</v>
      </c>
      <c r="K151" s="11">
        <v>78.97</v>
      </c>
      <c r="L151" s="11">
        <v>36.17</v>
      </c>
      <c r="M151" s="11">
        <v>42.8</v>
      </c>
      <c r="N151" s="11">
        <v>2917851</v>
      </c>
      <c r="O151" s="12">
        <v>2830315.47</v>
      </c>
      <c r="P151" s="11">
        <v>83158.75</v>
      </c>
      <c r="Q151" s="11">
        <v>4376.78</v>
      </c>
      <c r="R151" s="54" t="s">
        <v>367</v>
      </c>
      <c r="T151" s="39"/>
    </row>
    <row r="152" spans="1:20" s="1" customFormat="1" ht="27.6" customHeight="1" x14ac:dyDescent="0.25">
      <c r="A152" s="30" t="s">
        <v>287</v>
      </c>
      <c r="B152" s="15" t="s">
        <v>262</v>
      </c>
      <c r="C152" s="20">
        <v>28</v>
      </c>
      <c r="D152" s="21">
        <v>41085</v>
      </c>
      <c r="E152" s="22" t="s">
        <v>100</v>
      </c>
      <c r="F152" s="32" t="s">
        <v>101</v>
      </c>
      <c r="G152" s="23">
        <v>3</v>
      </c>
      <c r="H152" s="23">
        <v>3</v>
      </c>
      <c r="I152" s="23">
        <v>2</v>
      </c>
      <c r="J152" s="23">
        <v>1</v>
      </c>
      <c r="K152" s="11">
        <v>68.400000000000006</v>
      </c>
      <c r="L152" s="11">
        <v>49.3</v>
      </c>
      <c r="M152" s="11">
        <v>19.100000000000001</v>
      </c>
      <c r="N152" s="11">
        <v>2186260</v>
      </c>
      <c r="O152" s="12">
        <v>2120672.2000000002</v>
      </c>
      <c r="P152" s="11">
        <v>62308.41</v>
      </c>
      <c r="Q152" s="11">
        <v>3279.39</v>
      </c>
      <c r="R152" s="54" t="s">
        <v>367</v>
      </c>
      <c r="T152" s="39"/>
    </row>
    <row r="153" spans="1:20" s="1" customFormat="1" ht="27.6" customHeight="1" x14ac:dyDescent="0.25">
      <c r="A153" s="77" t="s">
        <v>376</v>
      </c>
      <c r="B153" s="77"/>
      <c r="C153" s="13" t="s">
        <v>22</v>
      </c>
      <c r="D153" s="13" t="s">
        <v>22</v>
      </c>
      <c r="E153" s="13" t="s">
        <v>22</v>
      </c>
      <c r="F153" s="13" t="s">
        <v>22</v>
      </c>
      <c r="G153" s="23">
        <f>G154</f>
        <v>92</v>
      </c>
      <c r="H153" s="23">
        <f t="shared" ref="H153:O153" si="47">H154</f>
        <v>42</v>
      </c>
      <c r="I153" s="23">
        <f t="shared" si="47"/>
        <v>42</v>
      </c>
      <c r="J153" s="23">
        <f t="shared" si="47"/>
        <v>0</v>
      </c>
      <c r="K153" s="11">
        <f t="shared" si="47"/>
        <v>2075.06</v>
      </c>
      <c r="L153" s="11">
        <f t="shared" si="47"/>
        <v>2075.06</v>
      </c>
      <c r="M153" s="11">
        <f t="shared" si="47"/>
        <v>0</v>
      </c>
      <c r="N153" s="11">
        <f t="shared" si="47"/>
        <v>188521100.83000001</v>
      </c>
      <c r="O153" s="11">
        <f t="shared" si="47"/>
        <v>107557325.18000001</v>
      </c>
      <c r="P153" s="11">
        <f>P154</f>
        <v>76915587.120000005</v>
      </c>
      <c r="Q153" s="11">
        <f>Q154</f>
        <v>4048188.53</v>
      </c>
      <c r="R153" s="54" t="s">
        <v>367</v>
      </c>
      <c r="T153" s="39"/>
    </row>
    <row r="154" spans="1:20" s="1" customFormat="1" ht="27.6" customHeight="1" x14ac:dyDescent="0.25">
      <c r="A154" s="30" t="s">
        <v>233</v>
      </c>
      <c r="B154" s="15" t="s">
        <v>377</v>
      </c>
      <c r="C154" s="20">
        <v>95</v>
      </c>
      <c r="D154" s="21">
        <v>42607</v>
      </c>
      <c r="E154" s="22" t="s">
        <v>100</v>
      </c>
      <c r="F154" s="32" t="s">
        <v>101</v>
      </c>
      <c r="G154" s="23">
        <v>92</v>
      </c>
      <c r="H154" s="23">
        <v>42</v>
      </c>
      <c r="I154" s="23">
        <v>42</v>
      </c>
      <c r="J154" s="23">
        <v>0</v>
      </c>
      <c r="K154" s="11">
        <v>2075.06</v>
      </c>
      <c r="L154" s="11">
        <v>2075.06</v>
      </c>
      <c r="M154" s="11">
        <v>0</v>
      </c>
      <c r="N154" s="11">
        <f>SUM(O154:Q154)</f>
        <v>188521100.83000001</v>
      </c>
      <c r="O154" s="12">
        <v>107557325.18000001</v>
      </c>
      <c r="P154" s="11">
        <v>76915587.120000005</v>
      </c>
      <c r="Q154" s="11">
        <v>4048188.53</v>
      </c>
      <c r="R154" s="54" t="s">
        <v>367</v>
      </c>
      <c r="T154" s="39"/>
    </row>
    <row r="155" spans="1:20" s="1" customFormat="1" ht="27.6" customHeight="1" x14ac:dyDescent="0.25">
      <c r="A155" s="77" t="s">
        <v>219</v>
      </c>
      <c r="B155" s="77"/>
      <c r="C155" s="13" t="s">
        <v>22</v>
      </c>
      <c r="D155" s="13" t="s">
        <v>22</v>
      </c>
      <c r="E155" s="13" t="s">
        <v>22</v>
      </c>
      <c r="F155" s="13" t="s">
        <v>22</v>
      </c>
      <c r="G155" s="23">
        <f t="shared" ref="G155" si="48">G156+G157+G158+G159</f>
        <v>107</v>
      </c>
      <c r="H155" s="23">
        <f t="shared" ref="H155" si="49">H156+H157+H158+H159</f>
        <v>53</v>
      </c>
      <c r="I155" s="23">
        <f t="shared" ref="I155" si="50">I156+I157+I158+I159</f>
        <v>34</v>
      </c>
      <c r="J155" s="23">
        <f t="shared" ref="J155" si="51">J156+J157+J158+J159</f>
        <v>19</v>
      </c>
      <c r="K155" s="11">
        <f t="shared" ref="K155" si="52">K156+K157+K158+K159</f>
        <v>2038.02</v>
      </c>
      <c r="L155" s="11">
        <f t="shared" ref="L155" si="53">L156+L157+L158+L159</f>
        <v>1280.08</v>
      </c>
      <c r="M155" s="11">
        <f t="shared" ref="M155" si="54">M156+M157+M158+M159</f>
        <v>757.93999999999994</v>
      </c>
      <c r="N155" s="11">
        <f>SUM(N156:N159)</f>
        <v>97892749.25</v>
      </c>
      <c r="O155" s="11">
        <f t="shared" ref="O155:Q155" si="55">SUM(O156:O159)</f>
        <v>85139784.329999983</v>
      </c>
      <c r="P155" s="11">
        <f t="shared" si="55"/>
        <v>12115316.710000001</v>
      </c>
      <c r="Q155" s="11">
        <f t="shared" si="55"/>
        <v>637648.21000000008</v>
      </c>
      <c r="R155" s="54" t="s">
        <v>367</v>
      </c>
      <c r="T155" s="39"/>
    </row>
    <row r="156" spans="1:20" s="1" customFormat="1" ht="27.6" customHeight="1" x14ac:dyDescent="0.25">
      <c r="A156" s="30" t="s">
        <v>236</v>
      </c>
      <c r="B156" s="117" t="s">
        <v>314</v>
      </c>
      <c r="C156" s="20">
        <v>719</v>
      </c>
      <c r="D156" s="21">
        <v>42734</v>
      </c>
      <c r="E156" s="22" t="s">
        <v>100</v>
      </c>
      <c r="F156" s="32" t="s">
        <v>101</v>
      </c>
      <c r="G156" s="23">
        <v>30</v>
      </c>
      <c r="H156" s="23">
        <v>15</v>
      </c>
      <c r="I156" s="23">
        <v>8</v>
      </c>
      <c r="J156" s="23">
        <v>7</v>
      </c>
      <c r="K156" s="11">
        <v>479.24</v>
      </c>
      <c r="L156" s="11">
        <v>246.39</v>
      </c>
      <c r="M156" s="11">
        <v>232.85</v>
      </c>
      <c r="N156" s="11">
        <v>17688316.559999999</v>
      </c>
      <c r="O156" s="12">
        <v>15291405.24</v>
      </c>
      <c r="P156" s="11">
        <v>2277065.77</v>
      </c>
      <c r="Q156" s="11">
        <v>119845.55</v>
      </c>
      <c r="R156" s="54" t="s">
        <v>367</v>
      </c>
      <c r="T156" s="39"/>
    </row>
    <row r="157" spans="1:20" s="1" customFormat="1" ht="27.6" customHeight="1" x14ac:dyDescent="0.25">
      <c r="A157" s="30" t="s">
        <v>238</v>
      </c>
      <c r="B157" s="117" t="s">
        <v>315</v>
      </c>
      <c r="C157" s="20">
        <v>720</v>
      </c>
      <c r="D157" s="21">
        <v>42734</v>
      </c>
      <c r="E157" s="22" t="s">
        <v>100</v>
      </c>
      <c r="F157" s="32" t="s">
        <v>101</v>
      </c>
      <c r="G157" s="23">
        <v>15</v>
      </c>
      <c r="H157" s="23">
        <v>9</v>
      </c>
      <c r="I157" s="23">
        <v>6</v>
      </c>
      <c r="J157" s="23">
        <v>3</v>
      </c>
      <c r="K157" s="11">
        <v>481.42</v>
      </c>
      <c r="L157" s="11">
        <v>328.29</v>
      </c>
      <c r="M157" s="11">
        <v>153.13</v>
      </c>
      <c r="N157" s="11">
        <v>25490006.600000001</v>
      </c>
      <c r="O157" s="12">
        <v>24215506.27</v>
      </c>
      <c r="P157" s="11">
        <v>1210775.31</v>
      </c>
      <c r="Q157" s="11">
        <v>63725.02</v>
      </c>
      <c r="R157" s="54" t="s">
        <v>367</v>
      </c>
      <c r="T157" s="39"/>
    </row>
    <row r="158" spans="1:20" s="1" customFormat="1" ht="27.6" customHeight="1" x14ac:dyDescent="0.25">
      <c r="A158" s="30" t="s">
        <v>240</v>
      </c>
      <c r="B158" s="117" t="s">
        <v>316</v>
      </c>
      <c r="C158" s="20">
        <v>718</v>
      </c>
      <c r="D158" s="21">
        <v>42734</v>
      </c>
      <c r="E158" s="22" t="s">
        <v>100</v>
      </c>
      <c r="F158" s="32" t="s">
        <v>101</v>
      </c>
      <c r="G158" s="23">
        <v>37</v>
      </c>
      <c r="H158" s="23">
        <v>15</v>
      </c>
      <c r="I158" s="23">
        <v>8</v>
      </c>
      <c r="J158" s="23">
        <v>7</v>
      </c>
      <c r="K158" s="11">
        <v>571.11</v>
      </c>
      <c r="L158" s="11">
        <v>268.05</v>
      </c>
      <c r="M158" s="11">
        <v>303.06</v>
      </c>
      <c r="N158" s="11">
        <v>37251358.159999996</v>
      </c>
      <c r="O158" s="12">
        <v>30784485.219999999</v>
      </c>
      <c r="P158" s="11">
        <v>6143529.29</v>
      </c>
      <c r="Q158" s="11">
        <v>323343.65000000002</v>
      </c>
      <c r="R158" s="54" t="s">
        <v>367</v>
      </c>
      <c r="T158" s="39"/>
    </row>
    <row r="159" spans="1:20" s="1" customFormat="1" ht="27.6" customHeight="1" x14ac:dyDescent="0.25">
      <c r="A159" s="30" t="s">
        <v>132</v>
      </c>
      <c r="B159" s="117" t="s">
        <v>317</v>
      </c>
      <c r="C159" s="20">
        <v>721</v>
      </c>
      <c r="D159" s="21">
        <v>42734</v>
      </c>
      <c r="E159" s="22" t="s">
        <v>100</v>
      </c>
      <c r="F159" s="32" t="s">
        <v>101</v>
      </c>
      <c r="G159" s="23">
        <v>25</v>
      </c>
      <c r="H159" s="23">
        <v>14</v>
      </c>
      <c r="I159" s="23">
        <v>12</v>
      </c>
      <c r="J159" s="23">
        <v>2</v>
      </c>
      <c r="K159" s="11">
        <v>506.25</v>
      </c>
      <c r="L159" s="11">
        <v>437.35</v>
      </c>
      <c r="M159" s="11">
        <v>68.900000000000006</v>
      </c>
      <c r="N159" s="11">
        <v>17463067.93</v>
      </c>
      <c r="O159" s="12">
        <v>14848387.6</v>
      </c>
      <c r="P159" s="11">
        <v>2483946.34</v>
      </c>
      <c r="Q159" s="11">
        <v>130733.99</v>
      </c>
      <c r="R159" s="54" t="s">
        <v>367</v>
      </c>
      <c r="T159" s="39"/>
    </row>
    <row r="160" spans="1:20" s="1" customFormat="1" ht="28.15" customHeight="1" x14ac:dyDescent="0.25">
      <c r="A160" s="77" t="s">
        <v>36</v>
      </c>
      <c r="B160" s="77"/>
      <c r="C160" s="13" t="s">
        <v>22</v>
      </c>
      <c r="D160" s="13" t="s">
        <v>22</v>
      </c>
      <c r="E160" s="13" t="s">
        <v>22</v>
      </c>
      <c r="F160" s="14" t="s">
        <v>22</v>
      </c>
      <c r="G160" s="23">
        <f t="shared" ref="G160:Q160" si="56">SUM(G161,G162)</f>
        <v>68</v>
      </c>
      <c r="H160" s="23">
        <f t="shared" si="56"/>
        <v>41</v>
      </c>
      <c r="I160" s="23">
        <f t="shared" si="56"/>
        <v>18</v>
      </c>
      <c r="J160" s="23">
        <f t="shared" si="56"/>
        <v>23</v>
      </c>
      <c r="K160" s="11">
        <f t="shared" si="56"/>
        <v>1639.6999999999998</v>
      </c>
      <c r="L160" s="11">
        <f t="shared" si="56"/>
        <v>812.40000000000009</v>
      </c>
      <c r="M160" s="11">
        <f t="shared" si="56"/>
        <v>827.3</v>
      </c>
      <c r="N160" s="11">
        <f t="shared" si="56"/>
        <v>127420000</v>
      </c>
      <c r="O160" s="12">
        <f t="shared" si="56"/>
        <v>74138138.180000007</v>
      </c>
      <c r="P160" s="11">
        <f t="shared" si="56"/>
        <v>50617768.719999999</v>
      </c>
      <c r="Q160" s="11">
        <f t="shared" si="56"/>
        <v>2664093.0999999996</v>
      </c>
      <c r="R160" s="54" t="s">
        <v>367</v>
      </c>
      <c r="T160" s="64"/>
    </row>
    <row r="161" spans="1:20" s="1" customFormat="1" ht="28.5" customHeight="1" x14ac:dyDescent="0.25">
      <c r="A161" s="30" t="s">
        <v>133</v>
      </c>
      <c r="B161" s="117" t="s">
        <v>311</v>
      </c>
      <c r="C161" s="20" t="s">
        <v>41</v>
      </c>
      <c r="D161" s="21">
        <v>42479</v>
      </c>
      <c r="E161" s="22" t="s">
        <v>100</v>
      </c>
      <c r="F161" s="32" t="s">
        <v>101</v>
      </c>
      <c r="G161" s="23">
        <v>26</v>
      </c>
      <c r="H161" s="23">
        <v>21</v>
      </c>
      <c r="I161" s="23">
        <v>9</v>
      </c>
      <c r="J161" s="23">
        <v>12</v>
      </c>
      <c r="K161" s="11">
        <v>735.9</v>
      </c>
      <c r="L161" s="11">
        <v>348.6</v>
      </c>
      <c r="M161" s="11">
        <v>387.3</v>
      </c>
      <c r="N161" s="11">
        <v>59524000</v>
      </c>
      <c r="O161" s="12">
        <v>33273315.780000001</v>
      </c>
      <c r="P161" s="11">
        <v>24938150</v>
      </c>
      <c r="Q161" s="11">
        <v>1312534.22</v>
      </c>
      <c r="R161" s="54" t="s">
        <v>367</v>
      </c>
      <c r="T161" s="39"/>
    </row>
    <row r="162" spans="1:20" s="1" customFormat="1" ht="28.5" customHeight="1" x14ac:dyDescent="0.25">
      <c r="A162" s="30" t="s">
        <v>134</v>
      </c>
      <c r="B162" s="117" t="s">
        <v>312</v>
      </c>
      <c r="C162" s="34" t="s">
        <v>41</v>
      </c>
      <c r="D162" s="21">
        <v>42479</v>
      </c>
      <c r="E162" s="22" t="s">
        <v>100</v>
      </c>
      <c r="F162" s="32" t="s">
        <v>101</v>
      </c>
      <c r="G162" s="23">
        <v>42</v>
      </c>
      <c r="H162" s="23">
        <v>20</v>
      </c>
      <c r="I162" s="23">
        <v>9</v>
      </c>
      <c r="J162" s="23">
        <v>11</v>
      </c>
      <c r="K162" s="11">
        <v>903.8</v>
      </c>
      <c r="L162" s="11">
        <v>463.8</v>
      </c>
      <c r="M162" s="11">
        <v>440</v>
      </c>
      <c r="N162" s="11">
        <v>67896000</v>
      </c>
      <c r="O162" s="12">
        <v>40864822.399999999</v>
      </c>
      <c r="P162" s="11">
        <v>25679618.719999999</v>
      </c>
      <c r="Q162" s="11">
        <v>1351558.88</v>
      </c>
      <c r="R162" s="54" t="s">
        <v>367</v>
      </c>
      <c r="T162" s="39"/>
    </row>
    <row r="163" spans="1:20" s="1" customFormat="1" ht="27" customHeight="1" x14ac:dyDescent="0.25">
      <c r="A163" s="77" t="s">
        <v>221</v>
      </c>
      <c r="B163" s="77"/>
      <c r="C163" s="13" t="s">
        <v>22</v>
      </c>
      <c r="D163" s="13" t="s">
        <v>22</v>
      </c>
      <c r="E163" s="13" t="s">
        <v>22</v>
      </c>
      <c r="F163" s="13" t="s">
        <v>22</v>
      </c>
      <c r="G163" s="23">
        <f>SUM(G164:G169)</f>
        <v>65</v>
      </c>
      <c r="H163" s="23">
        <f t="shared" ref="H163:Q163" si="57">SUM(H164:H169)</f>
        <v>33</v>
      </c>
      <c r="I163" s="23">
        <f t="shared" si="57"/>
        <v>11</v>
      </c>
      <c r="J163" s="23">
        <f t="shared" si="57"/>
        <v>22</v>
      </c>
      <c r="K163" s="11">
        <f t="shared" si="57"/>
        <v>1107.28</v>
      </c>
      <c r="L163" s="11">
        <f t="shared" si="57"/>
        <v>443.85</v>
      </c>
      <c r="M163" s="11">
        <f t="shared" si="57"/>
        <v>663.43</v>
      </c>
      <c r="N163" s="11">
        <f>SUM(O163:Q163)</f>
        <v>95234202.74000001</v>
      </c>
      <c r="O163" s="12">
        <f t="shared" si="57"/>
        <v>50065059.230000004</v>
      </c>
      <c r="P163" s="11">
        <f t="shared" si="57"/>
        <v>42910686.329999998</v>
      </c>
      <c r="Q163" s="11">
        <f t="shared" si="57"/>
        <v>2258457.1800000002</v>
      </c>
      <c r="R163" s="54" t="s">
        <v>367</v>
      </c>
      <c r="T163" s="64"/>
    </row>
    <row r="164" spans="1:20" s="1" customFormat="1" ht="28.5" customHeight="1" x14ac:dyDescent="0.25">
      <c r="A164" s="30" t="s">
        <v>288</v>
      </c>
      <c r="B164" s="15" t="s">
        <v>224</v>
      </c>
      <c r="C164" s="20" t="s">
        <v>110</v>
      </c>
      <c r="D164" s="21">
        <v>42734</v>
      </c>
      <c r="E164" s="22" t="s">
        <v>100</v>
      </c>
      <c r="F164" s="32" t="s">
        <v>101</v>
      </c>
      <c r="G164" s="23">
        <v>26</v>
      </c>
      <c r="H164" s="23">
        <v>11</v>
      </c>
      <c r="I164" s="23">
        <v>3</v>
      </c>
      <c r="J164" s="23">
        <v>8</v>
      </c>
      <c r="K164" s="11">
        <v>421.7</v>
      </c>
      <c r="L164" s="11">
        <v>155.07</v>
      </c>
      <c r="M164" s="11">
        <v>266.63</v>
      </c>
      <c r="N164" s="11">
        <v>38016000</v>
      </c>
      <c r="O164" s="12">
        <v>19066934.73</v>
      </c>
      <c r="P164" s="11">
        <v>18001612</v>
      </c>
      <c r="Q164" s="11">
        <v>947453.27</v>
      </c>
      <c r="R164" s="54" t="s">
        <v>367</v>
      </c>
      <c r="T164" s="39"/>
    </row>
    <row r="165" spans="1:20" s="1" customFormat="1" ht="26.45" customHeight="1" x14ac:dyDescent="0.25">
      <c r="A165" s="30" t="s">
        <v>289</v>
      </c>
      <c r="B165" s="15" t="s">
        <v>225</v>
      </c>
      <c r="C165" s="20" t="s">
        <v>110</v>
      </c>
      <c r="D165" s="21">
        <v>42734</v>
      </c>
      <c r="E165" s="22" t="s">
        <v>100</v>
      </c>
      <c r="F165" s="32" t="s">
        <v>101</v>
      </c>
      <c r="G165" s="23">
        <v>7</v>
      </c>
      <c r="H165" s="23">
        <v>4</v>
      </c>
      <c r="I165" s="23">
        <v>1</v>
      </c>
      <c r="J165" s="23">
        <v>3</v>
      </c>
      <c r="K165" s="11">
        <v>103.81</v>
      </c>
      <c r="L165" s="11">
        <v>39.9</v>
      </c>
      <c r="M165" s="11">
        <v>63.91</v>
      </c>
      <c r="N165" s="11">
        <v>10224000</v>
      </c>
      <c r="O165" s="12">
        <v>4693712.34</v>
      </c>
      <c r="P165" s="11">
        <v>5253773.2699999996</v>
      </c>
      <c r="Q165" s="11">
        <v>276514.39</v>
      </c>
      <c r="R165" s="54" t="s">
        <v>367</v>
      </c>
      <c r="T165" s="39"/>
    </row>
    <row r="166" spans="1:20" s="1" customFormat="1" ht="26.45" customHeight="1" x14ac:dyDescent="0.25">
      <c r="A166" s="30" t="s">
        <v>292</v>
      </c>
      <c r="B166" s="15" t="s">
        <v>226</v>
      </c>
      <c r="C166" s="20" t="s">
        <v>110</v>
      </c>
      <c r="D166" s="21">
        <v>42734</v>
      </c>
      <c r="E166" s="22" t="s">
        <v>100</v>
      </c>
      <c r="F166" s="32" t="s">
        <v>101</v>
      </c>
      <c r="G166" s="23">
        <v>12</v>
      </c>
      <c r="H166" s="23">
        <v>5</v>
      </c>
      <c r="I166" s="23">
        <v>4</v>
      </c>
      <c r="J166" s="23">
        <v>1</v>
      </c>
      <c r="K166" s="11">
        <v>174.45</v>
      </c>
      <c r="L166" s="11">
        <v>137.97</v>
      </c>
      <c r="M166" s="11">
        <v>36.479999999999997</v>
      </c>
      <c r="N166" s="11">
        <f t="shared" ref="N166:N178" si="58">SUM(O166:Q166)</f>
        <v>13586202.74</v>
      </c>
      <c r="O166" s="12">
        <v>7887661.2800000003</v>
      </c>
      <c r="P166" s="11">
        <v>5413614.3899999997</v>
      </c>
      <c r="Q166" s="11">
        <v>284927.07</v>
      </c>
      <c r="R166" s="54" t="s">
        <v>367</v>
      </c>
      <c r="T166" s="39"/>
    </row>
    <row r="167" spans="1:20" s="1" customFormat="1" ht="28.5" customHeight="1" x14ac:dyDescent="0.25">
      <c r="A167" s="30" t="s">
        <v>244</v>
      </c>
      <c r="B167" s="15" t="s">
        <v>228</v>
      </c>
      <c r="C167" s="20" t="s">
        <v>110</v>
      </c>
      <c r="D167" s="21">
        <v>42734</v>
      </c>
      <c r="E167" s="22" t="s">
        <v>100</v>
      </c>
      <c r="F167" s="32" t="s">
        <v>101</v>
      </c>
      <c r="G167" s="23">
        <v>9</v>
      </c>
      <c r="H167" s="23">
        <v>5</v>
      </c>
      <c r="I167" s="23">
        <v>3</v>
      </c>
      <c r="J167" s="23">
        <v>2</v>
      </c>
      <c r="K167" s="11">
        <v>162.99</v>
      </c>
      <c r="L167" s="11">
        <v>110.91</v>
      </c>
      <c r="M167" s="11">
        <v>52.08</v>
      </c>
      <c r="N167" s="11">
        <v>13536000</v>
      </c>
      <c r="O167" s="12">
        <v>7369503.6500000004</v>
      </c>
      <c r="P167" s="11">
        <v>5858171.5300000003</v>
      </c>
      <c r="Q167" s="11">
        <v>308324.82</v>
      </c>
      <c r="R167" s="54" t="s">
        <v>367</v>
      </c>
      <c r="T167" s="39"/>
    </row>
    <row r="168" spans="1:20" s="1" customFormat="1" ht="26.45" customHeight="1" x14ac:dyDescent="0.25">
      <c r="A168" s="30" t="s">
        <v>245</v>
      </c>
      <c r="B168" s="15" t="s">
        <v>230</v>
      </c>
      <c r="C168" s="20" t="s">
        <v>110</v>
      </c>
      <c r="D168" s="21">
        <v>42734</v>
      </c>
      <c r="E168" s="22" t="s">
        <v>100</v>
      </c>
      <c r="F168" s="32" t="s">
        <v>101</v>
      </c>
      <c r="G168" s="23">
        <v>5</v>
      </c>
      <c r="H168" s="23">
        <v>5</v>
      </c>
      <c r="I168" s="23">
        <v>0</v>
      </c>
      <c r="J168" s="23">
        <v>5</v>
      </c>
      <c r="K168" s="11">
        <v>120.35</v>
      </c>
      <c r="L168" s="11">
        <v>0</v>
      </c>
      <c r="M168" s="11">
        <v>120.35</v>
      </c>
      <c r="N168" s="11">
        <v>9504000</v>
      </c>
      <c r="O168" s="12">
        <v>5441559.3799999999</v>
      </c>
      <c r="P168" s="11">
        <v>3859318.6</v>
      </c>
      <c r="Q168" s="11">
        <v>203122.02</v>
      </c>
      <c r="R168" s="54" t="s">
        <v>367</v>
      </c>
      <c r="T168" s="39"/>
    </row>
    <row r="169" spans="1:20" s="1" customFormat="1" ht="26.45" customHeight="1" x14ac:dyDescent="0.25">
      <c r="A169" s="30" t="s">
        <v>290</v>
      </c>
      <c r="B169" s="15" t="s">
        <v>232</v>
      </c>
      <c r="C169" s="20" t="s">
        <v>110</v>
      </c>
      <c r="D169" s="21">
        <v>42734</v>
      </c>
      <c r="E169" s="22" t="s">
        <v>100</v>
      </c>
      <c r="F169" s="32" t="s">
        <v>101</v>
      </c>
      <c r="G169" s="23">
        <v>6</v>
      </c>
      <c r="H169" s="23">
        <v>3</v>
      </c>
      <c r="I169" s="23">
        <v>0</v>
      </c>
      <c r="J169" s="23">
        <v>3</v>
      </c>
      <c r="K169" s="11">
        <v>123.98</v>
      </c>
      <c r="L169" s="11">
        <v>0</v>
      </c>
      <c r="M169" s="11">
        <v>123.98</v>
      </c>
      <c r="N169" s="11">
        <v>10368000</v>
      </c>
      <c r="O169" s="12">
        <v>5605687.8499999996</v>
      </c>
      <c r="P169" s="11">
        <v>4524196.54</v>
      </c>
      <c r="Q169" s="11">
        <v>238115.61</v>
      </c>
      <c r="R169" s="54" t="s">
        <v>367</v>
      </c>
      <c r="T169" s="39"/>
    </row>
    <row r="170" spans="1:20" s="1" customFormat="1" ht="27.6" customHeight="1" x14ac:dyDescent="0.25">
      <c r="A170" s="77" t="s">
        <v>264</v>
      </c>
      <c r="B170" s="77"/>
      <c r="C170" s="13" t="s">
        <v>22</v>
      </c>
      <c r="D170" s="13" t="s">
        <v>22</v>
      </c>
      <c r="E170" s="13" t="s">
        <v>22</v>
      </c>
      <c r="F170" s="13" t="s">
        <v>22</v>
      </c>
      <c r="G170" s="23">
        <f>SUM(G171:G178)</f>
        <v>96</v>
      </c>
      <c r="H170" s="23">
        <f t="shared" ref="H170:Q170" si="59">SUM(H171:H178)</f>
        <v>33</v>
      </c>
      <c r="I170" s="23">
        <f t="shared" si="59"/>
        <v>12</v>
      </c>
      <c r="J170" s="23">
        <f t="shared" si="59"/>
        <v>21</v>
      </c>
      <c r="K170" s="11">
        <f t="shared" si="59"/>
        <v>1367.53</v>
      </c>
      <c r="L170" s="11">
        <f t="shared" si="59"/>
        <v>536.73</v>
      </c>
      <c r="M170" s="11">
        <f t="shared" si="59"/>
        <v>830.8</v>
      </c>
      <c r="N170" s="11">
        <f t="shared" si="58"/>
        <v>110908807.2</v>
      </c>
      <c r="O170" s="11">
        <f t="shared" si="59"/>
        <v>61832121.380000003</v>
      </c>
      <c r="P170" s="11">
        <f>SUM(P171:P178)</f>
        <v>46622851.530000001</v>
      </c>
      <c r="Q170" s="11">
        <f t="shared" si="59"/>
        <v>2453834.2899999996</v>
      </c>
      <c r="R170" s="54" t="s">
        <v>367</v>
      </c>
      <c r="T170" s="39"/>
    </row>
    <row r="171" spans="1:20" s="1" customFormat="1" ht="26.45" customHeight="1" x14ac:dyDescent="0.25">
      <c r="A171" s="30" t="s">
        <v>291</v>
      </c>
      <c r="B171" s="15" t="s">
        <v>266</v>
      </c>
      <c r="C171" s="20" t="s">
        <v>110</v>
      </c>
      <c r="D171" s="21">
        <v>42734</v>
      </c>
      <c r="E171" s="22" t="s">
        <v>100</v>
      </c>
      <c r="F171" s="32" t="s">
        <v>101</v>
      </c>
      <c r="G171" s="23">
        <v>14</v>
      </c>
      <c r="H171" s="23">
        <v>5</v>
      </c>
      <c r="I171" s="23">
        <v>0</v>
      </c>
      <c r="J171" s="23">
        <v>5</v>
      </c>
      <c r="K171" s="11">
        <v>166.7</v>
      </c>
      <c r="L171" s="11">
        <v>0</v>
      </c>
      <c r="M171" s="11">
        <v>166.7</v>
      </c>
      <c r="N171" s="11">
        <f t="shared" si="58"/>
        <v>13300141.58</v>
      </c>
      <c r="O171" s="12">
        <v>7537249.5800000001</v>
      </c>
      <c r="P171" s="11">
        <v>5474747.4000000004</v>
      </c>
      <c r="Q171" s="11">
        <v>288144.59999999998</v>
      </c>
      <c r="R171" s="54" t="s">
        <v>367</v>
      </c>
      <c r="T171" s="39"/>
    </row>
    <row r="172" spans="1:20" s="1" customFormat="1" ht="26.45" customHeight="1" x14ac:dyDescent="0.25">
      <c r="A172" s="30" t="s">
        <v>247</v>
      </c>
      <c r="B172" s="117" t="s">
        <v>378</v>
      </c>
      <c r="C172" s="20" t="s">
        <v>110</v>
      </c>
      <c r="D172" s="21">
        <v>42734</v>
      </c>
      <c r="E172" s="22" t="s">
        <v>100</v>
      </c>
      <c r="F172" s="32" t="s">
        <v>101</v>
      </c>
      <c r="G172" s="23">
        <v>6</v>
      </c>
      <c r="H172" s="23">
        <v>3</v>
      </c>
      <c r="I172" s="23">
        <v>1</v>
      </c>
      <c r="J172" s="23">
        <v>2</v>
      </c>
      <c r="K172" s="11">
        <v>83.6</v>
      </c>
      <c r="L172" s="11">
        <v>29.9</v>
      </c>
      <c r="M172" s="11">
        <v>53.7</v>
      </c>
      <c r="N172" s="11">
        <v>6912000</v>
      </c>
      <c r="O172" s="12">
        <v>3779928.25</v>
      </c>
      <c r="P172" s="11">
        <v>2975468.16</v>
      </c>
      <c r="Q172" s="11">
        <v>156603.59</v>
      </c>
      <c r="R172" s="54" t="s">
        <v>367</v>
      </c>
      <c r="T172" s="39"/>
    </row>
    <row r="173" spans="1:20" s="1" customFormat="1" ht="27" customHeight="1" x14ac:dyDescent="0.25">
      <c r="A173" s="30" t="s">
        <v>249</v>
      </c>
      <c r="B173" s="117" t="s">
        <v>380</v>
      </c>
      <c r="C173" s="20" t="s">
        <v>110</v>
      </c>
      <c r="D173" s="21">
        <v>42734</v>
      </c>
      <c r="E173" s="22" t="s">
        <v>100</v>
      </c>
      <c r="F173" s="32" t="s">
        <v>101</v>
      </c>
      <c r="G173" s="23">
        <v>9</v>
      </c>
      <c r="H173" s="23">
        <v>2</v>
      </c>
      <c r="I173" s="23">
        <v>1</v>
      </c>
      <c r="J173" s="23">
        <v>1</v>
      </c>
      <c r="K173" s="11">
        <v>110.55</v>
      </c>
      <c r="L173" s="11">
        <v>54.55</v>
      </c>
      <c r="M173" s="11">
        <v>56</v>
      </c>
      <c r="N173" s="11">
        <f t="shared" si="58"/>
        <v>8820225.3400000017</v>
      </c>
      <c r="O173" s="12">
        <v>4998457.75</v>
      </c>
      <c r="P173" s="11">
        <v>3630679.21</v>
      </c>
      <c r="Q173" s="11">
        <v>191088.38</v>
      </c>
      <c r="R173" s="54" t="s">
        <v>367</v>
      </c>
      <c r="T173" s="39"/>
    </row>
    <row r="174" spans="1:20" s="1" customFormat="1" ht="28.5" customHeight="1" x14ac:dyDescent="0.25">
      <c r="A174" s="30" t="s">
        <v>250</v>
      </c>
      <c r="B174" s="117" t="s">
        <v>336</v>
      </c>
      <c r="C174" s="20" t="s">
        <v>110</v>
      </c>
      <c r="D174" s="21">
        <v>42734</v>
      </c>
      <c r="E174" s="22" t="s">
        <v>100</v>
      </c>
      <c r="F174" s="32" t="s">
        <v>101</v>
      </c>
      <c r="G174" s="23">
        <v>2</v>
      </c>
      <c r="H174" s="23">
        <v>1</v>
      </c>
      <c r="I174" s="23">
        <v>0</v>
      </c>
      <c r="J174" s="23">
        <v>1</v>
      </c>
      <c r="K174" s="11">
        <v>61.5</v>
      </c>
      <c r="L174" s="11">
        <v>0</v>
      </c>
      <c r="M174" s="11">
        <v>61.5</v>
      </c>
      <c r="N174" s="11">
        <f t="shared" si="58"/>
        <v>4906770.3899999997</v>
      </c>
      <c r="O174" s="12">
        <v>2780688.84</v>
      </c>
      <c r="P174" s="11">
        <v>2019777.47</v>
      </c>
      <c r="Q174" s="11">
        <v>106304.08</v>
      </c>
      <c r="R174" s="54" t="s">
        <v>367</v>
      </c>
      <c r="T174" s="39"/>
    </row>
    <row r="175" spans="1:20" s="1" customFormat="1" ht="28.5" customHeight="1" x14ac:dyDescent="0.25">
      <c r="A175" s="30" t="s">
        <v>252</v>
      </c>
      <c r="B175" s="117" t="s">
        <v>337</v>
      </c>
      <c r="C175" s="20" t="s">
        <v>110</v>
      </c>
      <c r="D175" s="21">
        <v>42734</v>
      </c>
      <c r="E175" s="22" t="s">
        <v>100</v>
      </c>
      <c r="F175" s="32" t="s">
        <v>101</v>
      </c>
      <c r="G175" s="23">
        <v>7</v>
      </c>
      <c r="H175" s="23">
        <v>3</v>
      </c>
      <c r="I175" s="23">
        <v>0</v>
      </c>
      <c r="J175" s="23">
        <v>3</v>
      </c>
      <c r="K175" s="11">
        <v>112.3</v>
      </c>
      <c r="L175" s="11">
        <v>0</v>
      </c>
      <c r="M175" s="11">
        <v>112.3</v>
      </c>
      <c r="N175" s="11">
        <f t="shared" si="58"/>
        <v>8959846.7199999988</v>
      </c>
      <c r="O175" s="12">
        <v>5077583.04</v>
      </c>
      <c r="P175" s="11">
        <v>3688150.5</v>
      </c>
      <c r="Q175" s="11">
        <v>194113.18</v>
      </c>
      <c r="R175" s="54" t="s">
        <v>367</v>
      </c>
      <c r="T175" s="39"/>
    </row>
    <row r="176" spans="1:20" s="1" customFormat="1" ht="26.25" customHeight="1" x14ac:dyDescent="0.25">
      <c r="A176" s="30" t="s">
        <v>253</v>
      </c>
      <c r="B176" s="117" t="s">
        <v>379</v>
      </c>
      <c r="C176" s="20" t="s">
        <v>110</v>
      </c>
      <c r="D176" s="21">
        <v>42734</v>
      </c>
      <c r="E176" s="22" t="s">
        <v>100</v>
      </c>
      <c r="F176" s="32" t="s">
        <v>101</v>
      </c>
      <c r="G176" s="23">
        <v>11</v>
      </c>
      <c r="H176" s="23">
        <v>3</v>
      </c>
      <c r="I176" s="23">
        <v>0</v>
      </c>
      <c r="J176" s="23">
        <v>3</v>
      </c>
      <c r="K176" s="11">
        <v>105</v>
      </c>
      <c r="L176" s="11">
        <v>0</v>
      </c>
      <c r="M176" s="11">
        <v>105</v>
      </c>
      <c r="N176" s="11">
        <v>9936000</v>
      </c>
      <c r="O176" s="12">
        <v>4747517.54</v>
      </c>
      <c r="P176" s="11">
        <v>4929058.34</v>
      </c>
      <c r="Q176" s="11">
        <v>259424.12</v>
      </c>
      <c r="R176" s="54" t="s">
        <v>367</v>
      </c>
      <c r="T176" s="39"/>
    </row>
    <row r="177" spans="1:20" s="1" customFormat="1" ht="26.25" customHeight="1" x14ac:dyDescent="0.25">
      <c r="A177" s="30" t="s">
        <v>372</v>
      </c>
      <c r="B177" s="117" t="s">
        <v>273</v>
      </c>
      <c r="C177" s="20" t="s">
        <v>110</v>
      </c>
      <c r="D177" s="21">
        <v>42734</v>
      </c>
      <c r="E177" s="22" t="s">
        <v>100</v>
      </c>
      <c r="F177" s="32" t="s">
        <v>101</v>
      </c>
      <c r="G177" s="23">
        <v>24</v>
      </c>
      <c r="H177" s="23">
        <v>8</v>
      </c>
      <c r="I177" s="23">
        <v>5</v>
      </c>
      <c r="J177" s="23">
        <v>3</v>
      </c>
      <c r="K177" s="11">
        <v>365.68</v>
      </c>
      <c r="L177" s="11">
        <v>239.78</v>
      </c>
      <c r="M177" s="11">
        <v>125.9</v>
      </c>
      <c r="N177" s="11">
        <f t="shared" si="58"/>
        <v>29175737.950000003</v>
      </c>
      <c r="O177" s="12">
        <v>16534021.48</v>
      </c>
      <c r="P177" s="11">
        <v>12009630.65</v>
      </c>
      <c r="Q177" s="11">
        <v>632085.81999999995</v>
      </c>
      <c r="R177" s="54" t="s">
        <v>367</v>
      </c>
      <c r="T177" s="39"/>
    </row>
    <row r="178" spans="1:20" s="1" customFormat="1" ht="25.5" x14ac:dyDescent="0.25">
      <c r="A178" s="30" t="s">
        <v>255</v>
      </c>
      <c r="B178" s="117" t="s">
        <v>275</v>
      </c>
      <c r="C178" s="20" t="s">
        <v>110</v>
      </c>
      <c r="D178" s="21">
        <v>42734</v>
      </c>
      <c r="E178" s="22" t="s">
        <v>100</v>
      </c>
      <c r="F178" s="32" t="s">
        <v>101</v>
      </c>
      <c r="G178" s="23">
        <v>23</v>
      </c>
      <c r="H178" s="23">
        <v>8</v>
      </c>
      <c r="I178" s="23">
        <v>5</v>
      </c>
      <c r="J178" s="23">
        <v>3</v>
      </c>
      <c r="K178" s="11">
        <v>362.2</v>
      </c>
      <c r="L178" s="11">
        <v>212.5</v>
      </c>
      <c r="M178" s="11">
        <v>149.69999999999999</v>
      </c>
      <c r="N178" s="11">
        <f t="shared" si="58"/>
        <v>28898085.220000003</v>
      </c>
      <c r="O178" s="12">
        <v>16376674.9</v>
      </c>
      <c r="P178" s="11">
        <v>11895339.800000001</v>
      </c>
      <c r="Q178" s="11">
        <v>626070.52</v>
      </c>
      <c r="R178" s="54" t="s">
        <v>367</v>
      </c>
      <c r="T178" s="39"/>
    </row>
    <row r="179" spans="1:20" s="1" customFormat="1" ht="30" customHeight="1" x14ac:dyDescent="0.25">
      <c r="A179" s="77" t="s">
        <v>42</v>
      </c>
      <c r="B179" s="77"/>
      <c r="C179" s="13" t="s">
        <v>22</v>
      </c>
      <c r="D179" s="13" t="s">
        <v>22</v>
      </c>
      <c r="E179" s="13" t="s">
        <v>22</v>
      </c>
      <c r="F179" s="14" t="s">
        <v>22</v>
      </c>
      <c r="G179" s="23">
        <f t="shared" ref="G179:M179" si="60">SUM(G180:G182)</f>
        <v>75</v>
      </c>
      <c r="H179" s="23">
        <f t="shared" si="60"/>
        <v>35</v>
      </c>
      <c r="I179" s="23">
        <f t="shared" si="60"/>
        <v>16</v>
      </c>
      <c r="J179" s="23">
        <f t="shared" si="60"/>
        <v>19</v>
      </c>
      <c r="K179" s="11">
        <f t="shared" si="60"/>
        <v>1098.49</v>
      </c>
      <c r="L179" s="11">
        <f t="shared" si="60"/>
        <v>546.80999999999995</v>
      </c>
      <c r="M179" s="11">
        <f t="shared" si="60"/>
        <v>551.68000000000006</v>
      </c>
      <c r="N179" s="11">
        <f>SUM(O179:Q179)</f>
        <v>82678333.099999994</v>
      </c>
      <c r="O179" s="11">
        <f>SUM(O180:O182)</f>
        <v>43165520.010000005</v>
      </c>
      <c r="P179" s="11">
        <f>SUM(P180:P182)</f>
        <v>37537172.43</v>
      </c>
      <c r="Q179" s="11">
        <f>SUM(Q180:Q182)</f>
        <v>1975640.6600000001</v>
      </c>
      <c r="R179" s="54" t="s">
        <v>367</v>
      </c>
      <c r="T179" s="39"/>
    </row>
    <row r="180" spans="1:20" s="1" customFormat="1" ht="28.5" customHeight="1" x14ac:dyDescent="0.25">
      <c r="A180" s="30" t="s">
        <v>345</v>
      </c>
      <c r="B180" s="15" t="s">
        <v>169</v>
      </c>
      <c r="C180" s="13">
        <v>63</v>
      </c>
      <c r="D180" s="21">
        <v>41027</v>
      </c>
      <c r="E180" s="22" t="s">
        <v>100</v>
      </c>
      <c r="F180" s="32" t="s">
        <v>101</v>
      </c>
      <c r="G180" s="23">
        <v>11</v>
      </c>
      <c r="H180" s="23">
        <v>6</v>
      </c>
      <c r="I180" s="23">
        <v>5</v>
      </c>
      <c r="J180" s="23">
        <v>1</v>
      </c>
      <c r="K180" s="11">
        <v>238.27</v>
      </c>
      <c r="L180" s="11">
        <v>203.32</v>
      </c>
      <c r="M180" s="11">
        <v>34.950000000000003</v>
      </c>
      <c r="N180" s="11">
        <v>14819453.4</v>
      </c>
      <c r="O180" s="12">
        <v>8412748.0899999999</v>
      </c>
      <c r="P180" s="11">
        <v>6086370.0499999998</v>
      </c>
      <c r="Q180" s="11">
        <v>320335.26</v>
      </c>
      <c r="R180" s="54" t="s">
        <v>367</v>
      </c>
      <c r="T180" s="39"/>
    </row>
    <row r="181" spans="1:20" s="1" customFormat="1" ht="28.5" customHeight="1" x14ac:dyDescent="0.25">
      <c r="A181" s="30" t="s">
        <v>257</v>
      </c>
      <c r="B181" s="15" t="s">
        <v>171</v>
      </c>
      <c r="C181" s="13">
        <v>65</v>
      </c>
      <c r="D181" s="21">
        <v>41027</v>
      </c>
      <c r="E181" s="22" t="s">
        <v>100</v>
      </c>
      <c r="F181" s="32" t="s">
        <v>101</v>
      </c>
      <c r="G181" s="23">
        <v>16</v>
      </c>
      <c r="H181" s="23">
        <v>11</v>
      </c>
      <c r="I181" s="23">
        <v>11</v>
      </c>
      <c r="J181" s="23">
        <v>0</v>
      </c>
      <c r="K181" s="11">
        <v>343.49</v>
      </c>
      <c r="L181" s="11">
        <v>343.49</v>
      </c>
      <c r="M181" s="11">
        <v>0</v>
      </c>
      <c r="N181" s="11">
        <v>17336439.699999999</v>
      </c>
      <c r="O181" s="12">
        <v>13040107.82</v>
      </c>
      <c r="P181" s="11">
        <v>4081515.28</v>
      </c>
      <c r="Q181" s="11">
        <v>214816.6</v>
      </c>
      <c r="R181" s="54" t="s">
        <v>367</v>
      </c>
      <c r="T181" s="39"/>
    </row>
    <row r="182" spans="1:20" s="1" customFormat="1" ht="28.5" customHeight="1" x14ac:dyDescent="0.25">
      <c r="A182" s="30" t="s">
        <v>259</v>
      </c>
      <c r="B182" s="15" t="s">
        <v>173</v>
      </c>
      <c r="C182" s="20">
        <v>72</v>
      </c>
      <c r="D182" s="21">
        <v>41027</v>
      </c>
      <c r="E182" s="22" t="s">
        <v>100</v>
      </c>
      <c r="F182" s="32" t="s">
        <v>101</v>
      </c>
      <c r="G182" s="23">
        <v>48</v>
      </c>
      <c r="H182" s="23">
        <v>18</v>
      </c>
      <c r="I182" s="23">
        <v>0</v>
      </c>
      <c r="J182" s="23">
        <v>18</v>
      </c>
      <c r="K182" s="11">
        <v>516.73</v>
      </c>
      <c r="L182" s="11">
        <v>0</v>
      </c>
      <c r="M182" s="11">
        <v>516.73</v>
      </c>
      <c r="N182" s="11">
        <v>50522440</v>
      </c>
      <c r="O182" s="12">
        <v>21712664.100000001</v>
      </c>
      <c r="P182" s="11">
        <v>27369287.100000001</v>
      </c>
      <c r="Q182" s="11">
        <v>1440488.8</v>
      </c>
      <c r="R182" s="54" t="s">
        <v>367</v>
      </c>
      <c r="T182" s="39"/>
    </row>
    <row r="183" spans="1:20" s="1" customFormat="1" ht="28.5" customHeight="1" x14ac:dyDescent="0.25">
      <c r="A183" s="77" t="s">
        <v>174</v>
      </c>
      <c r="B183" s="77"/>
      <c r="C183" s="13" t="s">
        <v>22</v>
      </c>
      <c r="D183" s="13" t="s">
        <v>22</v>
      </c>
      <c r="E183" s="13" t="s">
        <v>22</v>
      </c>
      <c r="F183" s="14" t="s">
        <v>22</v>
      </c>
      <c r="G183" s="23">
        <f>SUM(G184:G196)</f>
        <v>247</v>
      </c>
      <c r="H183" s="23">
        <f t="shared" ref="H183:Q183" si="61">SUM(H184:H196)</f>
        <v>86</v>
      </c>
      <c r="I183" s="23">
        <f t="shared" si="61"/>
        <v>50</v>
      </c>
      <c r="J183" s="23">
        <f t="shared" si="61"/>
        <v>36</v>
      </c>
      <c r="K183" s="11">
        <f t="shared" si="61"/>
        <v>2643.89</v>
      </c>
      <c r="L183" s="11">
        <f t="shared" si="61"/>
        <v>1536.4599999999998</v>
      </c>
      <c r="M183" s="11">
        <f t="shared" si="61"/>
        <v>1107.4299999999998</v>
      </c>
      <c r="N183" s="11">
        <f t="shared" si="61"/>
        <v>233175289.27000001</v>
      </c>
      <c r="O183" s="12">
        <f t="shared" si="61"/>
        <v>119712210.18000001</v>
      </c>
      <c r="P183" s="11">
        <f t="shared" si="61"/>
        <v>90770463.270000011</v>
      </c>
      <c r="Q183" s="11">
        <f t="shared" si="61"/>
        <v>22692615.819999997</v>
      </c>
      <c r="R183" s="54" t="s">
        <v>367</v>
      </c>
      <c r="T183" s="39"/>
    </row>
    <row r="184" spans="1:20" s="1" customFormat="1" ht="28.5" customHeight="1" x14ac:dyDescent="0.25">
      <c r="A184" s="30" t="s">
        <v>261</v>
      </c>
      <c r="B184" s="15" t="s">
        <v>381</v>
      </c>
      <c r="C184" s="34" t="s">
        <v>175</v>
      </c>
      <c r="D184" s="21">
        <v>41479</v>
      </c>
      <c r="E184" s="32" t="s">
        <v>100</v>
      </c>
      <c r="F184" s="32" t="s">
        <v>101</v>
      </c>
      <c r="G184" s="23">
        <v>14</v>
      </c>
      <c r="H184" s="23">
        <v>7</v>
      </c>
      <c r="I184" s="23">
        <v>5</v>
      </c>
      <c r="J184" s="23">
        <v>2</v>
      </c>
      <c r="K184" s="11">
        <v>194.96</v>
      </c>
      <c r="L184" s="11">
        <v>130.84</v>
      </c>
      <c r="M184" s="11">
        <v>64.12</v>
      </c>
      <c r="N184" s="11">
        <f>SUM(O184:Q184)</f>
        <v>19918618.120000001</v>
      </c>
      <c r="O184" s="12">
        <v>9482904.9900000002</v>
      </c>
      <c r="P184" s="11">
        <v>8348570.5</v>
      </c>
      <c r="Q184" s="11">
        <v>2087142.63</v>
      </c>
      <c r="R184" s="54" t="s">
        <v>367</v>
      </c>
      <c r="T184" s="39"/>
    </row>
    <row r="185" spans="1:20" s="1" customFormat="1" ht="28.5" customHeight="1" x14ac:dyDescent="0.25">
      <c r="A185" s="30" t="s">
        <v>263</v>
      </c>
      <c r="B185" s="15" t="s">
        <v>382</v>
      </c>
      <c r="C185" s="26" t="s">
        <v>125</v>
      </c>
      <c r="D185" s="27">
        <v>41099</v>
      </c>
      <c r="E185" s="32" t="s">
        <v>100</v>
      </c>
      <c r="F185" s="32" t="s">
        <v>101</v>
      </c>
      <c r="G185" s="23">
        <v>6</v>
      </c>
      <c r="H185" s="23">
        <v>1</v>
      </c>
      <c r="I185" s="23">
        <v>1</v>
      </c>
      <c r="J185" s="23">
        <v>0</v>
      </c>
      <c r="K185" s="11">
        <v>49.79</v>
      </c>
      <c r="L185" s="11">
        <v>49.79</v>
      </c>
      <c r="M185" s="11">
        <v>0</v>
      </c>
      <c r="N185" s="11">
        <v>4320000</v>
      </c>
      <c r="O185" s="12">
        <v>3312981.29</v>
      </c>
      <c r="P185" s="11">
        <v>805614.97</v>
      </c>
      <c r="Q185" s="11">
        <v>201403.74</v>
      </c>
      <c r="R185" s="54" t="s">
        <v>367</v>
      </c>
      <c r="T185" s="39"/>
    </row>
    <row r="186" spans="1:20" s="1" customFormat="1" ht="28.5" customHeight="1" x14ac:dyDescent="0.25">
      <c r="A186" s="30" t="s">
        <v>265</v>
      </c>
      <c r="B186" s="15" t="s">
        <v>383</v>
      </c>
      <c r="C186" s="34" t="s">
        <v>177</v>
      </c>
      <c r="D186" s="21">
        <v>41297</v>
      </c>
      <c r="E186" s="32" t="s">
        <v>100</v>
      </c>
      <c r="F186" s="32" t="s">
        <v>101</v>
      </c>
      <c r="G186" s="23">
        <v>40</v>
      </c>
      <c r="H186" s="23">
        <v>14</v>
      </c>
      <c r="I186" s="23">
        <v>4</v>
      </c>
      <c r="J186" s="23">
        <v>10</v>
      </c>
      <c r="K186" s="11">
        <v>382.87</v>
      </c>
      <c r="L186" s="11">
        <v>113.85</v>
      </c>
      <c r="M186" s="11">
        <v>269.02</v>
      </c>
      <c r="N186" s="11">
        <f t="shared" ref="N186:N196" si="62">SUM(O186:Q186)</f>
        <v>39850373.969999999</v>
      </c>
      <c r="O186" s="12">
        <v>23331079.359999999</v>
      </c>
      <c r="P186" s="11">
        <v>13215435.689999999</v>
      </c>
      <c r="Q186" s="11">
        <v>3303858.92</v>
      </c>
      <c r="R186" s="54" t="s">
        <v>367</v>
      </c>
      <c r="T186" s="39"/>
    </row>
    <row r="187" spans="1:20" s="1" customFormat="1" ht="28.5" customHeight="1" x14ac:dyDescent="0.25">
      <c r="A187" s="30" t="s">
        <v>267</v>
      </c>
      <c r="B187" s="15" t="s">
        <v>384</v>
      </c>
      <c r="C187" s="20" t="s">
        <v>78</v>
      </c>
      <c r="D187" s="21">
        <v>41123</v>
      </c>
      <c r="E187" s="32" t="s">
        <v>100</v>
      </c>
      <c r="F187" s="32" t="s">
        <v>101</v>
      </c>
      <c r="G187" s="23">
        <v>1</v>
      </c>
      <c r="H187" s="23">
        <v>1</v>
      </c>
      <c r="I187" s="23">
        <v>1</v>
      </c>
      <c r="J187" s="23">
        <v>0</v>
      </c>
      <c r="K187" s="11">
        <v>20.399999999999999</v>
      </c>
      <c r="L187" s="11">
        <v>20.399999999999999</v>
      </c>
      <c r="M187" s="11">
        <v>0</v>
      </c>
      <c r="N187" s="11">
        <f t="shared" si="62"/>
        <v>2123299.29</v>
      </c>
      <c r="O187" s="12">
        <v>1243121.73</v>
      </c>
      <c r="P187" s="11">
        <v>704142.05</v>
      </c>
      <c r="Q187" s="11">
        <v>176035.51</v>
      </c>
      <c r="R187" s="54" t="s">
        <v>367</v>
      </c>
      <c r="T187" s="39"/>
    </row>
    <row r="188" spans="1:20" s="1" customFormat="1" ht="28.15" customHeight="1" x14ac:dyDescent="0.25">
      <c r="A188" s="30" t="s">
        <v>268</v>
      </c>
      <c r="B188" s="15" t="s">
        <v>80</v>
      </c>
      <c r="C188" s="34" t="s">
        <v>81</v>
      </c>
      <c r="D188" s="21">
        <v>41297</v>
      </c>
      <c r="E188" s="32" t="s">
        <v>100</v>
      </c>
      <c r="F188" s="32" t="s">
        <v>101</v>
      </c>
      <c r="G188" s="23">
        <v>5</v>
      </c>
      <c r="H188" s="23">
        <v>1</v>
      </c>
      <c r="I188" s="23">
        <v>0</v>
      </c>
      <c r="J188" s="23">
        <v>1</v>
      </c>
      <c r="K188" s="11">
        <v>27.69</v>
      </c>
      <c r="L188" s="11">
        <v>0</v>
      </c>
      <c r="M188" s="11">
        <v>27.69</v>
      </c>
      <c r="N188" s="11">
        <f t="shared" si="62"/>
        <v>2882066.5399999996</v>
      </c>
      <c r="O188" s="12">
        <v>1687354.94</v>
      </c>
      <c r="P188" s="11">
        <v>955769.28</v>
      </c>
      <c r="Q188" s="11">
        <v>238942.32</v>
      </c>
      <c r="R188" s="54" t="s">
        <v>367</v>
      </c>
      <c r="T188" s="39"/>
    </row>
    <row r="189" spans="1:20" s="1" customFormat="1" ht="28.5" customHeight="1" x14ac:dyDescent="0.25">
      <c r="A189" s="30" t="s">
        <v>269</v>
      </c>
      <c r="B189" s="15" t="s">
        <v>363</v>
      </c>
      <c r="C189" s="34" t="s">
        <v>237</v>
      </c>
      <c r="D189" s="21">
        <v>42016</v>
      </c>
      <c r="E189" s="32" t="s">
        <v>100</v>
      </c>
      <c r="F189" s="32" t="s">
        <v>101</v>
      </c>
      <c r="G189" s="23">
        <v>7</v>
      </c>
      <c r="H189" s="23">
        <v>4</v>
      </c>
      <c r="I189" s="23">
        <v>4</v>
      </c>
      <c r="J189" s="23">
        <v>0</v>
      </c>
      <c r="K189" s="11">
        <v>106.94</v>
      </c>
      <c r="L189" s="11">
        <v>106.94</v>
      </c>
      <c r="M189" s="11">
        <v>0</v>
      </c>
      <c r="N189" s="11">
        <f t="shared" si="62"/>
        <v>8677099.75</v>
      </c>
      <c r="O189" s="12">
        <v>4063070.87</v>
      </c>
      <c r="P189" s="11">
        <v>3691223.1</v>
      </c>
      <c r="Q189" s="11">
        <v>922805.78</v>
      </c>
      <c r="R189" s="54" t="s">
        <v>367</v>
      </c>
      <c r="T189" s="39"/>
    </row>
    <row r="190" spans="1:20" s="1" customFormat="1" ht="28.5" customHeight="1" x14ac:dyDescent="0.25">
      <c r="A190" s="30" t="s">
        <v>270</v>
      </c>
      <c r="B190" s="15" t="s">
        <v>364</v>
      </c>
      <c r="C190" s="34" t="s">
        <v>239</v>
      </c>
      <c r="D190" s="21">
        <v>41730</v>
      </c>
      <c r="E190" s="32" t="s">
        <v>100</v>
      </c>
      <c r="F190" s="32" t="s">
        <v>101</v>
      </c>
      <c r="G190" s="23">
        <v>47</v>
      </c>
      <c r="H190" s="23">
        <v>6</v>
      </c>
      <c r="I190" s="23">
        <v>1</v>
      </c>
      <c r="J190" s="23">
        <v>5</v>
      </c>
      <c r="K190" s="11">
        <v>269.13</v>
      </c>
      <c r="L190" s="11">
        <v>56.2</v>
      </c>
      <c r="M190" s="11">
        <v>212.93</v>
      </c>
      <c r="N190" s="11">
        <f t="shared" si="62"/>
        <v>21837178.330000002</v>
      </c>
      <c r="O190" s="12">
        <v>10225306.380000001</v>
      </c>
      <c r="P190" s="11">
        <v>9289497.5600000005</v>
      </c>
      <c r="Q190" s="11">
        <v>2322374.39</v>
      </c>
      <c r="R190" s="54" t="s">
        <v>367</v>
      </c>
      <c r="T190" s="39"/>
    </row>
    <row r="191" spans="1:20" s="1" customFormat="1" ht="28.5" customHeight="1" x14ac:dyDescent="0.25">
      <c r="A191" s="30" t="s">
        <v>271</v>
      </c>
      <c r="B191" s="15" t="s">
        <v>303</v>
      </c>
      <c r="C191" s="34" t="s">
        <v>241</v>
      </c>
      <c r="D191" s="21">
        <v>42046</v>
      </c>
      <c r="E191" s="32" t="s">
        <v>100</v>
      </c>
      <c r="F191" s="32" t="s">
        <v>101</v>
      </c>
      <c r="G191" s="23">
        <v>25</v>
      </c>
      <c r="H191" s="23">
        <v>13</v>
      </c>
      <c r="I191" s="23">
        <v>11</v>
      </c>
      <c r="J191" s="23">
        <v>2</v>
      </c>
      <c r="K191" s="11">
        <v>373.37</v>
      </c>
      <c r="L191" s="11">
        <v>302.01</v>
      </c>
      <c r="M191" s="11">
        <v>71.36</v>
      </c>
      <c r="N191" s="11">
        <f t="shared" si="62"/>
        <v>27487760.199999999</v>
      </c>
      <c r="O191" s="12">
        <v>12871203.67</v>
      </c>
      <c r="P191" s="11">
        <v>11693245.23</v>
      </c>
      <c r="Q191" s="11">
        <v>2923311.3</v>
      </c>
      <c r="R191" s="54" t="s">
        <v>367</v>
      </c>
      <c r="T191" s="39"/>
    </row>
    <row r="192" spans="1:20" s="1" customFormat="1" ht="28.5" customHeight="1" x14ac:dyDescent="0.25">
      <c r="A192" s="30" t="s">
        <v>272</v>
      </c>
      <c r="B192" s="15" t="s">
        <v>301</v>
      </c>
      <c r="C192" s="34" t="s">
        <v>179</v>
      </c>
      <c r="D192" s="21">
        <v>41311</v>
      </c>
      <c r="E192" s="32" t="s">
        <v>100</v>
      </c>
      <c r="F192" s="32" t="s">
        <v>101</v>
      </c>
      <c r="G192" s="23">
        <v>6</v>
      </c>
      <c r="H192" s="23">
        <v>5</v>
      </c>
      <c r="I192" s="23">
        <v>4</v>
      </c>
      <c r="J192" s="23">
        <v>1</v>
      </c>
      <c r="K192" s="11">
        <v>143.94999999999999</v>
      </c>
      <c r="L192" s="11">
        <v>117.45</v>
      </c>
      <c r="M192" s="11">
        <v>26.5</v>
      </c>
      <c r="N192" s="11">
        <f t="shared" si="62"/>
        <v>11680087.02</v>
      </c>
      <c r="O192" s="12">
        <v>5469226.2199999997</v>
      </c>
      <c r="P192" s="11">
        <v>4968688.6399999997</v>
      </c>
      <c r="Q192" s="11">
        <v>1242172.1599999999</v>
      </c>
      <c r="R192" s="54" t="s">
        <v>367</v>
      </c>
      <c r="T192" s="39"/>
    </row>
    <row r="193" spans="1:21" s="1" customFormat="1" ht="28.5" customHeight="1" x14ac:dyDescent="0.25">
      <c r="A193" s="30" t="s">
        <v>274</v>
      </c>
      <c r="B193" s="15" t="s">
        <v>181</v>
      </c>
      <c r="C193" s="34" t="s">
        <v>182</v>
      </c>
      <c r="D193" s="21">
        <v>41374</v>
      </c>
      <c r="E193" s="32" t="s">
        <v>100</v>
      </c>
      <c r="F193" s="32" t="s">
        <v>101</v>
      </c>
      <c r="G193" s="23">
        <v>37</v>
      </c>
      <c r="H193" s="23">
        <v>12</v>
      </c>
      <c r="I193" s="23">
        <v>2</v>
      </c>
      <c r="J193" s="23">
        <v>10</v>
      </c>
      <c r="K193" s="11">
        <v>372.58</v>
      </c>
      <c r="L193" s="11">
        <v>59.18</v>
      </c>
      <c r="M193" s="11">
        <v>313.39999999999998</v>
      </c>
      <c r="N193" s="11">
        <f t="shared" si="62"/>
        <v>37421564.550000004</v>
      </c>
      <c r="O193" s="12">
        <v>21346243.140000001</v>
      </c>
      <c r="P193" s="11">
        <v>12860257.130000001</v>
      </c>
      <c r="Q193" s="11">
        <v>3215064.28</v>
      </c>
      <c r="R193" s="54" t="s">
        <v>367</v>
      </c>
      <c r="T193" s="39"/>
    </row>
    <row r="194" spans="1:21" s="1" customFormat="1" ht="28.5" customHeight="1" x14ac:dyDescent="0.25">
      <c r="A194" s="30" t="s">
        <v>276</v>
      </c>
      <c r="B194" s="15" t="s">
        <v>184</v>
      </c>
      <c r="C194" s="34" t="s">
        <v>185</v>
      </c>
      <c r="D194" s="21">
        <v>41373</v>
      </c>
      <c r="E194" s="32" t="s">
        <v>100</v>
      </c>
      <c r="F194" s="32" t="s">
        <v>101</v>
      </c>
      <c r="G194" s="23">
        <v>40</v>
      </c>
      <c r="H194" s="23">
        <v>16</v>
      </c>
      <c r="I194" s="23">
        <v>14</v>
      </c>
      <c r="J194" s="23">
        <v>2</v>
      </c>
      <c r="K194" s="11">
        <v>552.29999999999995</v>
      </c>
      <c r="L194" s="11">
        <v>482.5</v>
      </c>
      <c r="M194" s="11">
        <v>69.8</v>
      </c>
      <c r="N194" s="11">
        <f t="shared" si="62"/>
        <v>44813560.719999999</v>
      </c>
      <c r="O194" s="12">
        <v>20984047.539999999</v>
      </c>
      <c r="P194" s="11">
        <v>19063610.539999999</v>
      </c>
      <c r="Q194" s="11">
        <v>4765902.6399999997</v>
      </c>
      <c r="R194" s="54" t="s">
        <v>367</v>
      </c>
      <c r="T194" s="39"/>
    </row>
    <row r="195" spans="1:21" s="1" customFormat="1" ht="28.5" customHeight="1" x14ac:dyDescent="0.25">
      <c r="A195" s="30" t="s">
        <v>353</v>
      </c>
      <c r="B195" s="15" t="s">
        <v>302</v>
      </c>
      <c r="C195" s="34" t="s">
        <v>187</v>
      </c>
      <c r="D195" s="21">
        <v>41247</v>
      </c>
      <c r="E195" s="32" t="s">
        <v>100</v>
      </c>
      <c r="F195" s="32" t="s">
        <v>101</v>
      </c>
      <c r="G195" s="23">
        <v>8</v>
      </c>
      <c r="H195" s="23">
        <v>3</v>
      </c>
      <c r="I195" s="23">
        <v>2</v>
      </c>
      <c r="J195" s="23">
        <v>1</v>
      </c>
      <c r="K195" s="11">
        <v>73.2</v>
      </c>
      <c r="L195" s="11">
        <v>53.7</v>
      </c>
      <c r="M195" s="11">
        <v>19.5</v>
      </c>
      <c r="N195" s="11">
        <f t="shared" si="62"/>
        <v>5939439.8799999999</v>
      </c>
      <c r="O195" s="12">
        <v>2781155.68</v>
      </c>
      <c r="P195" s="11">
        <v>2526627.36</v>
      </c>
      <c r="Q195" s="11">
        <v>631656.84</v>
      </c>
      <c r="R195" s="54" t="s">
        <v>367</v>
      </c>
      <c r="T195" s="39"/>
    </row>
    <row r="196" spans="1:21" s="1" customFormat="1" ht="28.5" customHeight="1" x14ac:dyDescent="0.25">
      <c r="A196" s="30" t="s">
        <v>278</v>
      </c>
      <c r="B196" s="15" t="s">
        <v>318</v>
      </c>
      <c r="C196" s="34" t="s">
        <v>243</v>
      </c>
      <c r="D196" s="21">
        <v>41304</v>
      </c>
      <c r="E196" s="32" t="s">
        <v>100</v>
      </c>
      <c r="F196" s="32" t="s">
        <v>101</v>
      </c>
      <c r="G196" s="23">
        <v>11</v>
      </c>
      <c r="H196" s="23">
        <v>3</v>
      </c>
      <c r="I196" s="23">
        <v>1</v>
      </c>
      <c r="J196" s="23">
        <v>2</v>
      </c>
      <c r="K196" s="11">
        <v>76.710000000000008</v>
      </c>
      <c r="L196" s="11">
        <v>43.6</v>
      </c>
      <c r="M196" s="11">
        <v>33.11</v>
      </c>
      <c r="N196" s="11">
        <f t="shared" si="62"/>
        <v>6224240.9000000004</v>
      </c>
      <c r="O196" s="12">
        <v>2914514.37</v>
      </c>
      <c r="P196" s="11">
        <v>2647781.2200000002</v>
      </c>
      <c r="Q196" s="11">
        <v>661945.31000000006</v>
      </c>
      <c r="R196" s="54" t="s">
        <v>367</v>
      </c>
      <c r="T196" s="39"/>
    </row>
    <row r="197" spans="1:21" s="1" customFormat="1" ht="26.45" customHeight="1" x14ac:dyDescent="0.25">
      <c r="A197" s="77" t="s">
        <v>342</v>
      </c>
      <c r="B197" s="77"/>
      <c r="C197" s="13" t="s">
        <v>22</v>
      </c>
      <c r="D197" s="13" t="s">
        <v>22</v>
      </c>
      <c r="E197" s="13" t="s">
        <v>22</v>
      </c>
      <c r="F197" s="14" t="s">
        <v>22</v>
      </c>
      <c r="G197" s="23">
        <f>SUM(G198:G206)</f>
        <v>413</v>
      </c>
      <c r="H197" s="23">
        <f t="shared" ref="H197:Q197" si="63">SUM(H198:H206)</f>
        <v>172</v>
      </c>
      <c r="I197" s="23">
        <f t="shared" si="63"/>
        <v>137</v>
      </c>
      <c r="J197" s="23">
        <f t="shared" si="63"/>
        <v>35</v>
      </c>
      <c r="K197" s="11">
        <f t="shared" si="63"/>
        <v>6851.5500000000011</v>
      </c>
      <c r="L197" s="11">
        <f t="shared" si="63"/>
        <v>5462.4500000000007</v>
      </c>
      <c r="M197" s="11">
        <f t="shared" si="63"/>
        <v>1389.1</v>
      </c>
      <c r="N197" s="12">
        <f t="shared" si="63"/>
        <v>699784666.13999999</v>
      </c>
      <c r="O197" s="12">
        <f t="shared" si="63"/>
        <v>339018859.23000002</v>
      </c>
      <c r="P197" s="11">
        <f t="shared" si="63"/>
        <v>180382903.46000001</v>
      </c>
      <c r="Q197" s="11">
        <f t="shared" si="63"/>
        <v>180382903.44999999</v>
      </c>
      <c r="R197" s="54" t="s">
        <v>367</v>
      </c>
      <c r="T197" s="39"/>
    </row>
    <row r="198" spans="1:21" s="1" customFormat="1" ht="24" customHeight="1" x14ac:dyDescent="0.25">
      <c r="A198" s="30" t="s">
        <v>280</v>
      </c>
      <c r="B198" s="15" t="s">
        <v>189</v>
      </c>
      <c r="C198" s="26">
        <v>3330</v>
      </c>
      <c r="D198" s="27">
        <v>42720</v>
      </c>
      <c r="E198" s="32" t="s">
        <v>100</v>
      </c>
      <c r="F198" s="32" t="s">
        <v>101</v>
      </c>
      <c r="G198" s="23">
        <v>54</v>
      </c>
      <c r="H198" s="23">
        <v>18</v>
      </c>
      <c r="I198" s="23">
        <v>13</v>
      </c>
      <c r="J198" s="23">
        <v>5</v>
      </c>
      <c r="K198" s="11">
        <v>858.97</v>
      </c>
      <c r="L198" s="11">
        <v>647.11</v>
      </c>
      <c r="M198" s="11">
        <v>211.86</v>
      </c>
      <c r="N198" s="11">
        <v>58753548</v>
      </c>
      <c r="O198" s="12">
        <v>32635646.050000001</v>
      </c>
      <c r="P198" s="11">
        <v>13058950.98</v>
      </c>
      <c r="Q198" s="11">
        <v>13058950.970000001</v>
      </c>
      <c r="R198" s="54" t="s">
        <v>367</v>
      </c>
      <c r="T198" s="39"/>
    </row>
    <row r="199" spans="1:21" s="1" customFormat="1" ht="24" customHeight="1" x14ac:dyDescent="0.25">
      <c r="A199" s="30" t="s">
        <v>323</v>
      </c>
      <c r="B199" s="15" t="s">
        <v>191</v>
      </c>
      <c r="C199" s="26">
        <v>3330</v>
      </c>
      <c r="D199" s="27">
        <v>42720</v>
      </c>
      <c r="E199" s="32" t="s">
        <v>100</v>
      </c>
      <c r="F199" s="32" t="s">
        <v>101</v>
      </c>
      <c r="G199" s="23">
        <v>42</v>
      </c>
      <c r="H199" s="23">
        <v>18</v>
      </c>
      <c r="I199" s="23">
        <v>13</v>
      </c>
      <c r="J199" s="23">
        <v>5</v>
      </c>
      <c r="K199" s="11">
        <v>858.75</v>
      </c>
      <c r="L199" s="11">
        <v>603.14</v>
      </c>
      <c r="M199" s="11">
        <v>255.61</v>
      </c>
      <c r="N199" s="11">
        <v>58738500</v>
      </c>
      <c r="O199" s="12">
        <v>32627287.399999999</v>
      </c>
      <c r="P199" s="11">
        <v>13055606.300000001</v>
      </c>
      <c r="Q199" s="11">
        <v>13055606.300000001</v>
      </c>
      <c r="R199" s="54" t="s">
        <v>367</v>
      </c>
      <c r="S199" s="71"/>
      <c r="T199" s="39"/>
      <c r="U199" s="39"/>
    </row>
    <row r="200" spans="1:21" s="1" customFormat="1" ht="22.5" customHeight="1" x14ac:dyDescent="0.25">
      <c r="A200" s="30" t="s">
        <v>325</v>
      </c>
      <c r="B200" s="15" t="s">
        <v>313</v>
      </c>
      <c r="C200" s="13">
        <v>24</v>
      </c>
      <c r="D200" s="21">
        <v>41542</v>
      </c>
      <c r="E200" s="32" t="s">
        <v>100</v>
      </c>
      <c r="F200" s="32" t="s">
        <v>101</v>
      </c>
      <c r="G200" s="23">
        <v>6</v>
      </c>
      <c r="H200" s="23">
        <v>2</v>
      </c>
      <c r="I200" s="23">
        <v>0</v>
      </c>
      <c r="J200" s="23">
        <v>2</v>
      </c>
      <c r="K200" s="11">
        <v>75.73</v>
      </c>
      <c r="L200" s="11">
        <v>0</v>
      </c>
      <c r="M200" s="11">
        <v>75.73</v>
      </c>
      <c r="N200" s="11">
        <v>5619097.8899999997</v>
      </c>
      <c r="O200" s="12">
        <v>4614784.75</v>
      </c>
      <c r="P200" s="11">
        <v>502156.57</v>
      </c>
      <c r="Q200" s="11">
        <v>502156.57</v>
      </c>
      <c r="R200" s="54" t="s">
        <v>367</v>
      </c>
      <c r="T200" s="44"/>
    </row>
    <row r="201" spans="1:21" s="1" customFormat="1" ht="27.6" customHeight="1" x14ac:dyDescent="0.25">
      <c r="A201" s="30" t="s">
        <v>326</v>
      </c>
      <c r="B201" s="15" t="s">
        <v>319</v>
      </c>
      <c r="C201" s="26">
        <v>3330</v>
      </c>
      <c r="D201" s="27">
        <v>42720</v>
      </c>
      <c r="E201" s="32" t="s">
        <v>100</v>
      </c>
      <c r="F201" s="32" t="s">
        <v>101</v>
      </c>
      <c r="G201" s="23">
        <v>28</v>
      </c>
      <c r="H201" s="23">
        <v>14</v>
      </c>
      <c r="I201" s="23">
        <v>13</v>
      </c>
      <c r="J201" s="23">
        <v>1</v>
      </c>
      <c r="K201" s="11">
        <v>522.62</v>
      </c>
      <c r="L201" s="11">
        <v>476.85</v>
      </c>
      <c r="M201" s="11">
        <v>45.77</v>
      </c>
      <c r="N201" s="11">
        <f t="shared" ref="N201:N206" si="64">SUM(O201:Q201)</f>
        <v>53638046.460000001</v>
      </c>
      <c r="O201" s="12">
        <v>20653085.300000001</v>
      </c>
      <c r="P201" s="11">
        <v>16492480.58</v>
      </c>
      <c r="Q201" s="11">
        <v>16492480.58</v>
      </c>
      <c r="R201" s="54" t="s">
        <v>367</v>
      </c>
      <c r="T201" s="39"/>
    </row>
    <row r="202" spans="1:21" s="1" customFormat="1" ht="29.25" customHeight="1" x14ac:dyDescent="0.25">
      <c r="A202" s="30" t="s">
        <v>332</v>
      </c>
      <c r="B202" s="15" t="s">
        <v>307</v>
      </c>
      <c r="C202" s="26">
        <v>3330</v>
      </c>
      <c r="D202" s="27">
        <v>42720</v>
      </c>
      <c r="E202" s="32" t="s">
        <v>100</v>
      </c>
      <c r="F202" s="32" t="s">
        <v>101</v>
      </c>
      <c r="G202" s="23">
        <v>73</v>
      </c>
      <c r="H202" s="23">
        <v>29</v>
      </c>
      <c r="I202" s="23">
        <v>23</v>
      </c>
      <c r="J202" s="23">
        <v>6</v>
      </c>
      <c r="K202" s="11">
        <v>717.49</v>
      </c>
      <c r="L202" s="11">
        <v>558.4</v>
      </c>
      <c r="M202" s="11">
        <v>159.09</v>
      </c>
      <c r="N202" s="11">
        <f t="shared" si="64"/>
        <v>92716449.719999999</v>
      </c>
      <c r="O202" s="12">
        <v>45544567.920000002</v>
      </c>
      <c r="P202" s="11">
        <v>23585940.899999999</v>
      </c>
      <c r="Q202" s="11">
        <v>23585940.899999999</v>
      </c>
      <c r="R202" s="54" t="s">
        <v>367</v>
      </c>
      <c r="T202" s="39"/>
    </row>
    <row r="203" spans="1:21" s="1" customFormat="1" ht="26.25" customHeight="1" x14ac:dyDescent="0.25">
      <c r="A203" s="30" t="s">
        <v>362</v>
      </c>
      <c r="B203" s="15" t="s">
        <v>279</v>
      </c>
      <c r="C203" s="26">
        <v>3330</v>
      </c>
      <c r="D203" s="27">
        <v>42720</v>
      </c>
      <c r="E203" s="32" t="s">
        <v>100</v>
      </c>
      <c r="F203" s="32" t="s">
        <v>101</v>
      </c>
      <c r="G203" s="23">
        <v>46</v>
      </c>
      <c r="H203" s="23">
        <v>17</v>
      </c>
      <c r="I203" s="23">
        <v>12</v>
      </c>
      <c r="J203" s="23">
        <v>5</v>
      </c>
      <c r="K203" s="11">
        <v>664.76</v>
      </c>
      <c r="L203" s="11">
        <v>425.56</v>
      </c>
      <c r="M203" s="11">
        <v>239.2</v>
      </c>
      <c r="N203" s="11">
        <f t="shared" si="64"/>
        <v>66358390.460000001</v>
      </c>
      <c r="O203" s="12">
        <v>25550990.460000001</v>
      </c>
      <c r="P203" s="11">
        <v>20403700</v>
      </c>
      <c r="Q203" s="11">
        <v>20403700</v>
      </c>
      <c r="R203" s="54" t="s">
        <v>367</v>
      </c>
      <c r="T203" s="39"/>
    </row>
    <row r="204" spans="1:21" s="1" customFormat="1" ht="28.5" customHeight="1" x14ac:dyDescent="0.25">
      <c r="A204" s="30" t="s">
        <v>373</v>
      </c>
      <c r="B204" s="15" t="s">
        <v>369</v>
      </c>
      <c r="C204" s="26">
        <v>3330</v>
      </c>
      <c r="D204" s="27">
        <v>42720</v>
      </c>
      <c r="E204" s="32" t="s">
        <v>100</v>
      </c>
      <c r="F204" s="32" t="s">
        <v>101</v>
      </c>
      <c r="G204" s="23">
        <v>19</v>
      </c>
      <c r="H204" s="23">
        <v>10</v>
      </c>
      <c r="I204" s="23">
        <v>10</v>
      </c>
      <c r="J204" s="23">
        <v>0</v>
      </c>
      <c r="K204" s="11">
        <v>474.13</v>
      </c>
      <c r="L204" s="11">
        <v>474.13</v>
      </c>
      <c r="M204" s="11">
        <v>0</v>
      </c>
      <c r="N204" s="11">
        <f t="shared" si="64"/>
        <v>48661332.430000007</v>
      </c>
      <c r="O204" s="12">
        <v>18736840.030000001</v>
      </c>
      <c r="P204" s="11">
        <v>14962246.199999999</v>
      </c>
      <c r="Q204" s="11">
        <v>14962246.199999999</v>
      </c>
      <c r="R204" s="54" t="s">
        <v>367</v>
      </c>
      <c r="T204" s="39"/>
    </row>
    <row r="205" spans="1:21" s="1" customFormat="1" ht="28.5" customHeight="1" x14ac:dyDescent="0.25">
      <c r="A205" s="30" t="s">
        <v>374</v>
      </c>
      <c r="B205" s="15" t="s">
        <v>305</v>
      </c>
      <c r="C205" s="26">
        <v>3330</v>
      </c>
      <c r="D205" s="27">
        <v>42720</v>
      </c>
      <c r="E205" s="32" t="s">
        <v>100</v>
      </c>
      <c r="F205" s="32" t="s">
        <v>101</v>
      </c>
      <c r="G205" s="23">
        <v>24</v>
      </c>
      <c r="H205" s="23">
        <v>8</v>
      </c>
      <c r="I205" s="23">
        <v>2</v>
      </c>
      <c r="J205" s="23">
        <v>6</v>
      </c>
      <c r="K205" s="11">
        <v>303.64</v>
      </c>
      <c r="L205" s="11">
        <v>92.86</v>
      </c>
      <c r="M205" s="11">
        <v>210.78</v>
      </c>
      <c r="N205" s="11">
        <v>22578816.48</v>
      </c>
      <c r="O205" s="12">
        <v>14864253.619999999</v>
      </c>
      <c r="P205" s="11">
        <v>3857281.43</v>
      </c>
      <c r="Q205" s="11">
        <v>3857281.43</v>
      </c>
      <c r="R205" s="54" t="s">
        <v>367</v>
      </c>
      <c r="T205" s="39"/>
    </row>
    <row r="206" spans="1:21" s="1" customFormat="1" ht="26.25" customHeight="1" x14ac:dyDescent="0.25">
      <c r="A206" s="30" t="s">
        <v>375</v>
      </c>
      <c r="B206" s="15" t="s">
        <v>277</v>
      </c>
      <c r="C206" s="20">
        <v>2026</v>
      </c>
      <c r="D206" s="21">
        <v>42563</v>
      </c>
      <c r="E206" s="32" t="s">
        <v>100</v>
      </c>
      <c r="F206" s="32" t="s">
        <v>101</v>
      </c>
      <c r="G206" s="23">
        <v>121</v>
      </c>
      <c r="H206" s="23">
        <v>56</v>
      </c>
      <c r="I206" s="23">
        <v>51</v>
      </c>
      <c r="J206" s="23">
        <v>5</v>
      </c>
      <c r="K206" s="11">
        <v>2375.46</v>
      </c>
      <c r="L206" s="11">
        <v>2184.4</v>
      </c>
      <c r="M206" s="11">
        <v>191.06</v>
      </c>
      <c r="N206" s="11">
        <f t="shared" si="64"/>
        <v>292720484.69999999</v>
      </c>
      <c r="O206" s="12">
        <v>143791403.69999999</v>
      </c>
      <c r="P206" s="11">
        <v>74464540.5</v>
      </c>
      <c r="Q206" s="11">
        <v>74464540.5</v>
      </c>
      <c r="R206" s="54" t="s">
        <v>367</v>
      </c>
      <c r="T206" s="39"/>
    </row>
    <row r="207" spans="1:21" ht="7.5" customHeight="1" x14ac:dyDescent="0.25">
      <c r="A207" s="55"/>
      <c r="B207" s="56"/>
      <c r="C207" s="57"/>
      <c r="D207" s="58"/>
      <c r="E207" s="59"/>
      <c r="F207" s="59"/>
      <c r="G207" s="60"/>
      <c r="H207" s="60"/>
      <c r="I207" s="60"/>
      <c r="J207" s="60"/>
      <c r="K207" s="61"/>
      <c r="L207" s="61"/>
      <c r="M207" s="61"/>
      <c r="N207" s="61"/>
      <c r="O207" s="62"/>
      <c r="P207" s="61"/>
      <c r="Q207" s="61"/>
      <c r="R207" s="63"/>
    </row>
    <row r="208" spans="1:21" ht="25.5" customHeight="1" x14ac:dyDescent="0.25">
      <c r="A208" s="55"/>
      <c r="B208" s="56"/>
      <c r="C208" s="57"/>
      <c r="D208" s="58"/>
      <c r="E208" s="59"/>
      <c r="F208" s="59"/>
      <c r="G208" s="72" t="s">
        <v>370</v>
      </c>
      <c r="H208" s="73"/>
      <c r="I208" s="73"/>
      <c r="J208" s="73"/>
      <c r="K208" s="73"/>
      <c r="L208" s="73"/>
      <c r="M208" s="61"/>
      <c r="N208" s="61"/>
      <c r="O208" s="62"/>
      <c r="P208" s="61"/>
      <c r="Q208" s="61"/>
      <c r="R208" s="63"/>
    </row>
    <row r="209" spans="1:20" ht="21" hidden="1" customHeight="1" x14ac:dyDescent="0.3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</row>
    <row r="210" spans="1:20" ht="3" customHeight="1" x14ac:dyDescent="0.3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1"/>
    </row>
    <row r="211" spans="1:20" ht="61.5" customHeight="1" x14ac:dyDescent="0.3">
      <c r="A211" s="75"/>
      <c r="B211" s="75"/>
      <c r="C211" s="75"/>
      <c r="D211" s="75"/>
      <c r="E211" s="75"/>
      <c r="F211" s="75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76"/>
      <c r="R211" s="76"/>
      <c r="S211" s="52"/>
      <c r="T211" s="52"/>
    </row>
  </sheetData>
  <mergeCells count="83">
    <mergeCell ref="R86:R89"/>
    <mergeCell ref="A6:R6"/>
    <mergeCell ref="R8:R12"/>
    <mergeCell ref="H9:H11"/>
    <mergeCell ref="I9:J9"/>
    <mergeCell ref="K9:K11"/>
    <mergeCell ref="L9:M9"/>
    <mergeCell ref="N9:N11"/>
    <mergeCell ref="C11:C12"/>
    <mergeCell ref="D11:D12"/>
    <mergeCell ref="G8:G11"/>
    <mergeCell ref="H8:J8"/>
    <mergeCell ref="K8:M8"/>
    <mergeCell ref="N8:Q8"/>
    <mergeCell ref="A8:A12"/>
    <mergeCell ref="B8:B12"/>
    <mergeCell ref="O1:R1"/>
    <mergeCell ref="N4:Q4"/>
    <mergeCell ref="N5:Q5"/>
    <mergeCell ref="E8:E12"/>
    <mergeCell ref="F8:F12"/>
    <mergeCell ref="O9:O11"/>
    <mergeCell ref="P9:P11"/>
    <mergeCell ref="Q9:Q11"/>
    <mergeCell ref="I10:I11"/>
    <mergeCell ref="J10:J11"/>
    <mergeCell ref="L10:L11"/>
    <mergeCell ref="M10:M11"/>
    <mergeCell ref="C8:D10"/>
    <mergeCell ref="P2:R2"/>
    <mergeCell ref="P3:R3"/>
    <mergeCell ref="R41:R43"/>
    <mergeCell ref="A14:B14"/>
    <mergeCell ref="A15:B15"/>
    <mergeCell ref="A16:B16"/>
    <mergeCell ref="A17:B17"/>
    <mergeCell ref="A53:B53"/>
    <mergeCell ref="A18:B18"/>
    <mergeCell ref="A19:B19"/>
    <mergeCell ref="A25:B25"/>
    <mergeCell ref="A30:B30"/>
    <mergeCell ref="A35:B35"/>
    <mergeCell ref="A41:B41"/>
    <mergeCell ref="A44:B44"/>
    <mergeCell ref="A45:B45"/>
    <mergeCell ref="A46:B46"/>
    <mergeCell ref="A42:B42"/>
    <mergeCell ref="A49:B49"/>
    <mergeCell ref="A28:B28"/>
    <mergeCell ref="A78:B78"/>
    <mergeCell ref="A83:B83"/>
    <mergeCell ref="A85:B85"/>
    <mergeCell ref="A120:B120"/>
    <mergeCell ref="A106:B106"/>
    <mergeCell ref="A108:B108"/>
    <mergeCell ref="A111:B111"/>
    <mergeCell ref="A80:B80"/>
    <mergeCell ref="A170:B170"/>
    <mergeCell ref="A179:B179"/>
    <mergeCell ref="A183:B183"/>
    <mergeCell ref="A132:B132"/>
    <mergeCell ref="A126:B126"/>
    <mergeCell ref="A163:B163"/>
    <mergeCell ref="A135:B135"/>
    <mergeCell ref="A155:B155"/>
    <mergeCell ref="A137:B137"/>
    <mergeCell ref="A160:B160"/>
    <mergeCell ref="G208:L208"/>
    <mergeCell ref="A209:T209"/>
    <mergeCell ref="A211:F211"/>
    <mergeCell ref="Q211:R211"/>
    <mergeCell ref="A60:B60"/>
    <mergeCell ref="A66:B66"/>
    <mergeCell ref="A69:B69"/>
    <mergeCell ref="A90:B90"/>
    <mergeCell ref="A97:B97"/>
    <mergeCell ref="A70:B70"/>
    <mergeCell ref="A73:B73"/>
    <mergeCell ref="A91:B91"/>
    <mergeCell ref="A94:B94"/>
    <mergeCell ref="A197:B197"/>
    <mergeCell ref="A133:B133"/>
    <mergeCell ref="A153:B153"/>
  </mergeCells>
  <pageMargins left="0.27559055118110237" right="0.23622047244094491" top="0.78740157480314965" bottom="0.78740157480314965" header="0.31496062992125984" footer="0.31496062992125984"/>
  <pageSetup paperSize="9" scale="72" firstPageNumber="13" fitToHeight="0" orientation="landscape" useFirstPageNumber="1" r:id="rId1"/>
  <headerFooter scaleWithDoc="0">
    <oddHeader>&amp;C&amp;"PT Astra Serif,обычный"&amp;14&amp;P</oddHeader>
  </headerFooter>
  <ignoredErrors>
    <ignoredError sqref="N163 Q170 N170 Q17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Макеева Мария Юрьевна</cp:lastModifiedBy>
  <cp:lastPrinted>2023-01-19T10:45:32Z</cp:lastPrinted>
  <dcterms:created xsi:type="dcterms:W3CDTF">2019-10-01T11:33:50Z</dcterms:created>
  <dcterms:modified xsi:type="dcterms:W3CDTF">2023-01-19T10:45:32Z</dcterms:modified>
</cp:coreProperties>
</file>