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19" i="1" l="1"/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G13" i="1"/>
  <c r="D28" i="1" l="1"/>
  <c r="E28" i="1"/>
  <c r="F28" i="1"/>
  <c r="G28" i="1"/>
  <c r="H28" i="1"/>
  <c r="I28" i="1"/>
  <c r="J28" i="1"/>
  <c r="K28" i="1"/>
  <c r="L28" i="1"/>
  <c r="M28" i="1"/>
  <c r="C28" i="1"/>
  <c r="N28" i="1" l="1"/>
  <c r="O28" i="1"/>
  <c r="P28" i="1"/>
  <c r="E19" i="1"/>
  <c r="F19" i="1"/>
  <c r="G19" i="1"/>
  <c r="G12" i="1" s="1"/>
  <c r="H19" i="1"/>
  <c r="I19" i="1"/>
  <c r="J19" i="1"/>
  <c r="K19" i="1"/>
  <c r="L19" i="1"/>
  <c r="M19" i="1"/>
  <c r="N19" i="1"/>
  <c r="O19" i="1"/>
  <c r="P19" i="1"/>
  <c r="C19" i="1"/>
  <c r="D13" i="1"/>
  <c r="D12" i="1" s="1"/>
  <c r="E13" i="1"/>
  <c r="F13" i="1"/>
  <c r="H13" i="1"/>
  <c r="H12" i="1" s="1"/>
  <c r="I13" i="1"/>
  <c r="I12" i="1" s="1"/>
  <c r="J13" i="1"/>
  <c r="J12" i="1" s="1"/>
  <c r="K13" i="1"/>
  <c r="K12" i="1" s="1"/>
  <c r="L13" i="1"/>
  <c r="L12" i="1" s="1"/>
  <c r="M13" i="1"/>
  <c r="N13" i="1"/>
  <c r="O13" i="1"/>
  <c r="P13" i="1"/>
  <c r="Q13" i="1"/>
  <c r="R13" i="1"/>
  <c r="S13" i="1"/>
  <c r="C13" i="1"/>
  <c r="C12" i="1" s="1"/>
  <c r="M12" i="1" l="1"/>
  <c r="Q12" i="1"/>
  <c r="S12" i="1"/>
  <c r="O12" i="1"/>
  <c r="F12" i="1"/>
  <c r="R12" i="1"/>
  <c r="P12" i="1"/>
  <c r="N12" i="1"/>
  <c r="E12" i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<sst xmlns="http://schemas.openxmlformats.org/spreadsheetml/2006/main" count="136" uniqueCount="95">
  <si>
    <t>№ п/п</t>
  </si>
  <si>
    <t>Число жителей, планируемых
 к переселению</t>
  </si>
  <si>
    <t>Количество расселяемых жилых
помещений</t>
  </si>
  <si>
    <t>всего</t>
  </si>
  <si>
    <t>чел.</t>
  </si>
  <si>
    <t>кв. м</t>
  </si>
  <si>
    <t>ед.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</si>
  <si>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</si>
  <si>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</si>
  <si>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</si>
  <si>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</si>
  <si>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</si>
  <si>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</si>
  <si>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</si>
  <si>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</si>
  <si>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</si>
  <si>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</si>
  <si>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</si>
  <si>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</si>
  <si>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</si>
  <si>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</si>
  <si>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</si>
  <si>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 xml:space="preserve">за счёт средств областного 
бюджета Ульяновской области 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</si>
  <si>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</si>
  <si>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</si>
  <si>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</si>
  <si>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</si>
  <si>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</si>
  <si>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</si>
  <si>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</si>
  <si>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</si>
  <si>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</si>
  <si>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</si>
  <si>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Площадь расселяемых жилых помещений</t>
  </si>
  <si>
    <t>IV кв. 2025 г.</t>
  </si>
  <si>
    <t>Наименование муниципального образования</t>
  </si>
  <si>
    <t>собственность граждан</t>
  </si>
  <si>
    <t>муниципальная собственность</t>
  </si>
  <si>
    <t>в том числе:</t>
  </si>
  <si>
    <t>Справочно:                                                   расчётная сумма экономии бюджетных средств</t>
  </si>
  <si>
    <t>Справочно:                                                   возмещение части стоимости жилых помещений</t>
  </si>
  <si>
    <t>за счёт средств собственников жилых помещений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</si>
  <si>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</si>
  <si>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</si>
  <si>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</si>
  <si>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</si>
  <si>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</si>
  <si>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 xml:space="preserve">ПЛАН МЕРОПРИЯТИЙ
 по переселению граждан из аварийного жилищного фонда, признанного таковым до 1 января 2017 года 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</si>
  <si>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</si>
  <si>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</si>
  <si>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</si>
  <si>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</si>
  <si>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</si>
  <si>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</si>
  <si>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</si>
  <si>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</si>
  <si>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</si>
  <si>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</si>
  <si>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</si>
  <si>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</si>
  <si>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</si>
  <si>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</si>
  <si>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</si>
  <si>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</si>
  <si>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</si>
  <si>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</si>
  <si>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</si>
  <si>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 xml:space="preserve"> ПРИЛОЖЕНИЕ № 3</t>
  </si>
  <si>
    <t xml:space="preserve">за счёт средств бюджетов муниципальных 
образований Ульяновской области </t>
  </si>
  <si>
    <t>за счёт средств государственной корпорации – Фонда содействия реформированию жилищно-коммунального хозяйства
 (далее – Фонд)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</si>
  <si>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</si>
  <si>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</si>
  <si>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</si>
  <si>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</si>
  <si>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</si>
  <si>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</si>
  <si>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 xml:space="preserve">за счёт иных средств </t>
  </si>
  <si>
    <t>1.5.</t>
  </si>
  <si>
    <t>4.5.</t>
  </si>
  <si>
    <t>4.6.</t>
  </si>
  <si>
    <t>4.7.</t>
  </si>
  <si>
    <t>4.8.</t>
  </si>
  <si>
    <t>4.9.</t>
  </si>
  <si>
    <t>4.10.</t>
  </si>
  <si>
    <t>4.11.</t>
  </si>
  <si>
    <t>за счёт переселения граждан по договору о комплексном развитии  территории</t>
  </si>
  <si>
    <t>Источники финансового обеспечения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  и подлежащими сносу или реконструкции в связи с физическим износом в процессе их эксплуатации, в 2019-2023 годах» (далее – Программа)</t>
  </si>
  <si>
    <t>Всего по Программе, которой предусмотрено финансирование за счёт средств Фонда, в том числе:</t>
  </si>
  <si>
    <t>за счёт переселения граждан в свободные муниципальные жилые помещения</t>
  </si>
  <si>
    <t>________________»;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</si>
  <si>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</si>
  <si>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</si>
  <si>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</si>
  <si>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</si>
  <si>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 xml:space="preserve">         6) приложения № 5 и 6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</si>
</sst>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21.5"/>
      <color theme="1"/>
      <name val="PT Astra Serif"/>
      <family val="1"/>
      <charset val="204"/>
    </font>
    <font>
      <b/>
      <sz val="21.5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2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2" fontId="0" fillId="2" borderId="0" xfId="0" applyNumberFormat="1" applyFill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center" vertical="top"/>
    </xf>
    <xf numFmtId="0" fontId="1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left" vertical="top" wrapText="1"/>
    </xf>
    <xf numFmtId="1" fontId="16" fillId="2" borderId="0" xfId="0" applyNumberFormat="1" applyFont="1" applyFill="1" applyAlignment="1">
      <alignment horizontal="center" vertical="top"/>
    </xf>
    <xf numFmtId="2" fontId="16" fillId="2" borderId="0" xfId="0" applyNumberFormat="1" applyFont="1" applyFill="1" applyAlignment="1">
      <alignment horizontal="center" vertical="top"/>
    </xf>
    <xf numFmtId="165" fontId="16" fillId="2" borderId="0" xfId="0" applyNumberFormat="1" applyFont="1" applyFill="1" applyAlignment="1">
      <alignment horizontal="center" vertical="top"/>
    </xf>
    <xf numFmtId="0" fontId="17" fillId="2" borderId="0" xfId="0" applyFont="1" applyFill="1"/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left" vertical="distributed" wrapText="1"/>
    </xf>
    <xf numFmtId="0" fontId="11" fillId="2" borderId="0" xfId="0" applyFont="1" applyFill="1" applyAlignment="1">
      <alignment horizontal="right"/>
    </xf>
    <xf numFmtId="0" fontId="5" fillId="2" borderId="0" xfId="0" applyFont="1" applyFill="1"/>
    <xf numFmtId="0" fontId="11" fillId="2" borderId="2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Layout" topLeftCell="A7" zoomScale="84" zoomScaleNormal="85" zoomScalePageLayoutView="84" workbookViewId="0">
      <selection activeCell="S9" sqref="S9:S12"/>
    </sheetView>
  </sheetViews>
  <sheetFormatPr defaultRowHeight="15" x14ac:dyDescent="0.25"/>
  <cols>
    <col min="1" max="1" width="4.7109375" style="1" customWidth="1"/>
    <col min="2" max="2" width="35.85546875" style="1" customWidth="1"/>
    <col min="3" max="3" width="6.28515625" style="1" customWidth="1"/>
    <col min="4" max="4" width="5.28515625" style="1" customWidth="1"/>
    <col min="5" max="5" width="4.7109375" style="1" customWidth="1"/>
    <col min="6" max="6" width="6.28515625" style="1" customWidth="1"/>
    <col min="7" max="7" width="8.5703125" style="1" customWidth="1"/>
    <col min="8" max="8" width="8.42578125" style="1" customWidth="1"/>
    <col min="9" max="9" width="8.5703125" style="1" customWidth="1"/>
    <col min="10" max="11" width="15.7109375" style="1" customWidth="1"/>
    <col min="12" max="12" width="12.85546875" style="1" customWidth="1"/>
    <col min="13" max="13" width="13.7109375" style="1" customWidth="1"/>
    <col min="14" max="15" width="12.85546875" style="1" customWidth="1"/>
    <col min="16" max="16" width="12.42578125" style="1" customWidth="1"/>
    <col min="17" max="17" width="6.5703125" style="1" customWidth="1"/>
    <col min="18" max="18" width="6.7109375" style="1" customWidth="1"/>
    <col min="19" max="19" width="7.28515625" style="1" customWidth="1"/>
    <col min="20" max="20" width="4" hidden="1" customWidth="1"/>
    <col min="21" max="21" width="4.28515625" customWidth="1"/>
  </cols>
  <sheetData>
    <row r="1" spans="1:20" ht="27.75" x14ac:dyDescent="0.4">
      <c r="A1" s="24"/>
      <c r="B1" s="25"/>
      <c r="C1" s="26"/>
      <c r="D1" s="26"/>
      <c r="E1" s="26"/>
      <c r="F1" s="26"/>
      <c r="G1" s="27"/>
      <c r="H1" s="26"/>
      <c r="I1" s="26"/>
      <c r="J1" s="28"/>
      <c r="K1" s="28"/>
      <c r="L1" s="72"/>
      <c r="M1" s="72"/>
      <c r="N1" s="26"/>
      <c r="O1" s="58" t="s">
        <v>67</v>
      </c>
      <c r="P1" s="58"/>
      <c r="Q1" s="58"/>
      <c r="R1" s="58"/>
      <c r="S1" s="58"/>
    </row>
    <row r="2" spans="1:20" ht="13.15" customHeight="1" x14ac:dyDescent="0.5">
      <c r="A2" s="24"/>
      <c r="B2" s="25"/>
      <c r="C2" s="26"/>
      <c r="D2" s="26"/>
      <c r="E2" s="26"/>
      <c r="F2" s="26"/>
      <c r="G2" s="27"/>
      <c r="H2" s="26"/>
      <c r="I2" s="26"/>
      <c r="J2" s="26"/>
      <c r="K2" s="26"/>
      <c r="L2" s="29"/>
      <c r="M2" s="45"/>
      <c r="N2" s="26"/>
      <c r="O2" s="48"/>
      <c r="P2" s="58"/>
      <c r="Q2" s="58"/>
      <c r="R2" s="58"/>
      <c r="S2" s="58"/>
      <c r="T2" s="58"/>
    </row>
    <row r="3" spans="1:20" ht="30" customHeight="1" x14ac:dyDescent="0.4">
      <c r="A3" s="30"/>
      <c r="B3" s="31"/>
      <c r="C3" s="32"/>
      <c r="D3" s="32"/>
      <c r="E3" s="32"/>
      <c r="F3" s="32"/>
      <c r="G3" s="33"/>
      <c r="H3" s="32"/>
      <c r="I3" s="32"/>
      <c r="J3" s="26"/>
      <c r="K3" s="26"/>
      <c r="L3" s="72"/>
      <c r="M3" s="72"/>
      <c r="N3" s="26"/>
      <c r="O3" s="58" t="s">
        <v>32</v>
      </c>
      <c r="P3" s="58"/>
      <c r="Q3" s="58"/>
      <c r="R3" s="58"/>
      <c r="S3" s="58"/>
    </row>
    <row r="4" spans="1:20" ht="25.15" customHeight="1" x14ac:dyDescent="0.5">
      <c r="A4" s="30"/>
      <c r="B4" s="31"/>
      <c r="C4" s="32"/>
      <c r="D4" s="32"/>
      <c r="E4" s="32"/>
      <c r="F4" s="32"/>
      <c r="G4" s="33"/>
      <c r="H4" s="32"/>
      <c r="I4" s="32"/>
      <c r="J4" s="26"/>
      <c r="K4" s="26"/>
      <c r="L4" s="45"/>
      <c r="M4" s="45"/>
      <c r="N4" s="26"/>
      <c r="O4" s="56"/>
      <c r="P4" s="56"/>
      <c r="Q4" s="56"/>
      <c r="R4" s="56"/>
      <c r="S4" s="56"/>
    </row>
    <row r="5" spans="1:20" ht="30" customHeight="1" x14ac:dyDescent="0.3">
      <c r="A5" s="24"/>
      <c r="B5" s="25"/>
      <c r="C5" s="26"/>
      <c r="D5" s="26"/>
      <c r="E5" s="26"/>
      <c r="F5" s="26"/>
      <c r="G5" s="27"/>
      <c r="H5" s="74"/>
      <c r="I5" s="75"/>
      <c r="J5" s="75"/>
      <c r="K5" s="75"/>
      <c r="L5" s="75"/>
      <c r="M5" s="75"/>
      <c r="N5" s="26"/>
      <c r="O5" s="26"/>
      <c r="P5" s="26"/>
      <c r="Q5" s="26"/>
      <c r="R5" s="26"/>
      <c r="S5" s="26"/>
    </row>
    <row r="6" spans="1:20" ht="76.5" customHeight="1" x14ac:dyDescent="0.25">
      <c r="A6" s="59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ht="87" customHeight="1" x14ac:dyDescent="0.25">
      <c r="A7" s="60" t="s">
        <v>0</v>
      </c>
      <c r="B7" s="60" t="s">
        <v>35</v>
      </c>
      <c r="C7" s="64" t="s">
        <v>1</v>
      </c>
      <c r="D7" s="60" t="s">
        <v>2</v>
      </c>
      <c r="E7" s="61"/>
      <c r="F7" s="61"/>
      <c r="G7" s="60" t="s">
        <v>33</v>
      </c>
      <c r="H7" s="61"/>
      <c r="I7" s="61"/>
      <c r="J7" s="69" t="s">
        <v>86</v>
      </c>
      <c r="K7" s="70"/>
      <c r="L7" s="70"/>
      <c r="M7" s="71"/>
      <c r="N7" s="60" t="s">
        <v>39</v>
      </c>
      <c r="O7" s="61"/>
      <c r="P7" s="61"/>
      <c r="Q7" s="60" t="s">
        <v>40</v>
      </c>
      <c r="R7" s="61"/>
      <c r="S7" s="61"/>
    </row>
    <row r="8" spans="1:20" ht="25.5" customHeight="1" x14ac:dyDescent="0.25">
      <c r="A8" s="60"/>
      <c r="B8" s="60"/>
      <c r="C8" s="78"/>
      <c r="D8" s="76" t="s">
        <v>3</v>
      </c>
      <c r="E8" s="62" t="s">
        <v>38</v>
      </c>
      <c r="F8" s="63"/>
      <c r="G8" s="85" t="s">
        <v>3</v>
      </c>
      <c r="H8" s="62" t="s">
        <v>38</v>
      </c>
      <c r="I8" s="63"/>
      <c r="J8" s="26"/>
      <c r="K8" s="66" t="s">
        <v>38</v>
      </c>
      <c r="L8" s="67"/>
      <c r="M8" s="68"/>
      <c r="N8" s="64" t="s">
        <v>3</v>
      </c>
      <c r="O8" s="62" t="s">
        <v>38</v>
      </c>
      <c r="P8" s="63"/>
      <c r="Q8" s="64" t="s">
        <v>3</v>
      </c>
      <c r="R8" s="62" t="s">
        <v>38</v>
      </c>
      <c r="S8" s="63"/>
    </row>
    <row r="9" spans="1:20" ht="157.9" customHeight="1" x14ac:dyDescent="0.25">
      <c r="A9" s="80"/>
      <c r="B9" s="80"/>
      <c r="C9" s="79"/>
      <c r="D9" s="77"/>
      <c r="E9" s="44" t="s">
        <v>36</v>
      </c>
      <c r="F9" s="44" t="s">
        <v>37</v>
      </c>
      <c r="G9" s="86"/>
      <c r="H9" s="44" t="s">
        <v>36</v>
      </c>
      <c r="I9" s="44" t="s">
        <v>37</v>
      </c>
      <c r="J9" s="44" t="s">
        <v>3</v>
      </c>
      <c r="K9" s="44" t="s">
        <v>69</v>
      </c>
      <c r="L9" s="44" t="s">
        <v>22</v>
      </c>
      <c r="M9" s="44" t="s">
        <v>68</v>
      </c>
      <c r="N9" s="65"/>
      <c r="O9" s="44" t="s">
        <v>85</v>
      </c>
      <c r="P9" s="44" t="s">
        <v>88</v>
      </c>
      <c r="Q9" s="65"/>
      <c r="R9" s="44" t="s">
        <v>41</v>
      </c>
      <c r="S9" s="44" t="s">
        <v>76</v>
      </c>
    </row>
    <row r="10" spans="1:20" ht="15" customHeight="1" x14ac:dyDescent="0.25">
      <c r="A10" s="80"/>
      <c r="B10" s="80"/>
      <c r="C10" s="43" t="s">
        <v>4</v>
      </c>
      <c r="D10" s="43" t="s">
        <v>6</v>
      </c>
      <c r="E10" s="43" t="s">
        <v>6</v>
      </c>
      <c r="F10" s="43" t="s">
        <v>6</v>
      </c>
      <c r="G10" s="34" t="s">
        <v>5</v>
      </c>
      <c r="H10" s="43" t="s">
        <v>5</v>
      </c>
      <c r="I10" s="43" t="s">
        <v>5</v>
      </c>
      <c r="J10" s="35" t="s">
        <v>7</v>
      </c>
      <c r="K10" s="42" t="s">
        <v>7</v>
      </c>
      <c r="L10" s="43" t="s">
        <v>7</v>
      </c>
      <c r="M10" s="43" t="s">
        <v>7</v>
      </c>
      <c r="N10" s="42" t="s">
        <v>7</v>
      </c>
      <c r="O10" s="43" t="s">
        <v>7</v>
      </c>
      <c r="P10" s="43" t="s">
        <v>7</v>
      </c>
      <c r="Q10" s="42" t="s">
        <v>7</v>
      </c>
      <c r="R10" s="43" t="s">
        <v>7</v>
      </c>
      <c r="S10" s="43" t="s">
        <v>7</v>
      </c>
    </row>
    <row r="11" spans="1:20" s="1" customFormat="1" ht="13.5" customHeight="1" x14ac:dyDescent="0.3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34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43">
        <v>15</v>
      </c>
      <c r="P11" s="43">
        <v>16</v>
      </c>
      <c r="Q11" s="43">
        <v>17</v>
      </c>
      <c r="R11" s="43">
        <v>18</v>
      </c>
      <c r="S11" s="43">
        <v>19</v>
      </c>
    </row>
    <row r="12" spans="1:20" s="1" customFormat="1" ht="39" customHeight="1" x14ac:dyDescent="0.25">
      <c r="A12" s="81" t="s">
        <v>87</v>
      </c>
      <c r="B12" s="82"/>
      <c r="C12" s="37">
        <f>SUM(C13,C19,C28,C37)</f>
        <v>2647</v>
      </c>
      <c r="D12" s="37">
        <f t="shared" ref="D12:S12" si="0">SUM(D13,D19,D28,D37)</f>
        <v>1153</v>
      </c>
      <c r="E12" s="37">
        <f t="shared" si="0"/>
        <v>755</v>
      </c>
      <c r="F12" s="37">
        <f t="shared" si="0"/>
        <v>398</v>
      </c>
      <c r="G12" s="36">
        <f t="shared" si="0"/>
        <v>41744.199999999997</v>
      </c>
      <c r="H12" s="36">
        <f t="shared" si="0"/>
        <v>28346.97</v>
      </c>
      <c r="I12" s="36">
        <f t="shared" si="0"/>
        <v>13397.230000000003</v>
      </c>
      <c r="J12" s="47">
        <f t="shared" si="0"/>
        <v>2241392958.2600002</v>
      </c>
      <c r="K12" s="47">
        <f t="shared" si="0"/>
        <v>1435609961.1500001</v>
      </c>
      <c r="L12" s="47">
        <f t="shared" si="0"/>
        <v>616778508.10000002</v>
      </c>
      <c r="M12" s="47">
        <f t="shared" si="0"/>
        <v>189004489.00999999</v>
      </c>
      <c r="N12" s="47">
        <f t="shared" si="0"/>
        <v>146632280.12</v>
      </c>
      <c r="O12" s="47">
        <f t="shared" si="0"/>
        <v>107910605.84</v>
      </c>
      <c r="P12" s="47">
        <f t="shared" si="0"/>
        <v>38721674.279999994</v>
      </c>
      <c r="Q12" s="47">
        <f t="shared" si="0"/>
        <v>0</v>
      </c>
      <c r="R12" s="47">
        <f t="shared" si="0"/>
        <v>0</v>
      </c>
      <c r="S12" s="47">
        <f t="shared" si="0"/>
        <v>0</v>
      </c>
    </row>
    <row r="13" spans="1:20" s="1" customFormat="1" ht="16.5" customHeight="1" x14ac:dyDescent="0.25">
      <c r="A13" s="38" t="s">
        <v>43</v>
      </c>
      <c r="B13" s="46" t="s">
        <v>90</v>
      </c>
      <c r="C13" s="37">
        <f>SUM(C14:C18)</f>
        <v>331</v>
      </c>
      <c r="D13" s="37">
        <f t="shared" ref="D13:S13" si="1">SUM(D14:D18)</f>
        <v>140</v>
      </c>
      <c r="E13" s="37">
        <f t="shared" si="1"/>
        <v>89</v>
      </c>
      <c r="F13" s="37">
        <f t="shared" si="1"/>
        <v>51</v>
      </c>
      <c r="G13" s="36">
        <f>SUM(G14:G18)</f>
        <v>4699.3500000000004</v>
      </c>
      <c r="H13" s="36">
        <f t="shared" si="1"/>
        <v>3156.66</v>
      </c>
      <c r="I13" s="36">
        <f t="shared" si="1"/>
        <v>1542.69</v>
      </c>
      <c r="J13" s="47">
        <f t="shared" si="1"/>
        <v>184347313.75</v>
      </c>
      <c r="K13" s="47">
        <f t="shared" si="1"/>
        <v>142803575.34</v>
      </c>
      <c r="L13" s="47">
        <f t="shared" si="1"/>
        <v>31743666.239999995</v>
      </c>
      <c r="M13" s="47">
        <f t="shared" si="1"/>
        <v>9800072.1699999999</v>
      </c>
      <c r="N13" s="41">
        <f t="shared" si="1"/>
        <v>683388.2</v>
      </c>
      <c r="O13" s="41">
        <f t="shared" si="1"/>
        <v>0</v>
      </c>
      <c r="P13" s="41">
        <f t="shared" si="1"/>
        <v>683388.2</v>
      </c>
      <c r="Q13" s="47">
        <f t="shared" si="1"/>
        <v>0</v>
      </c>
      <c r="R13" s="47">
        <f t="shared" si="1"/>
        <v>0</v>
      </c>
      <c r="S13" s="47">
        <f t="shared" si="1"/>
        <v>0</v>
      </c>
    </row>
    <row r="14" spans="1:20" s="1" customFormat="1" ht="31.15" customHeight="1" x14ac:dyDescent="0.25">
      <c r="A14" s="38" t="s">
        <v>48</v>
      </c>
      <c r="B14" s="39" t="s">
        <v>42</v>
      </c>
      <c r="C14" s="37">
        <v>104</v>
      </c>
      <c r="D14" s="37">
        <v>50</v>
      </c>
      <c r="E14" s="37">
        <v>29</v>
      </c>
      <c r="F14" s="37">
        <v>21</v>
      </c>
      <c r="G14" s="36">
        <v>1572.13</v>
      </c>
      <c r="H14" s="36">
        <v>992.19</v>
      </c>
      <c r="I14" s="36">
        <v>579.94000000000005</v>
      </c>
      <c r="J14" s="47">
        <v>61028855.119999997</v>
      </c>
      <c r="K14" s="47">
        <v>47789702.439999998</v>
      </c>
      <c r="L14" s="47">
        <v>12577195.01</v>
      </c>
      <c r="M14" s="47">
        <v>661957.67000000004</v>
      </c>
      <c r="N14" s="41">
        <v>0</v>
      </c>
      <c r="O14" s="41">
        <v>0</v>
      </c>
      <c r="P14" s="41">
        <v>0</v>
      </c>
      <c r="Q14" s="47">
        <v>0</v>
      </c>
      <c r="R14" s="47">
        <v>0</v>
      </c>
      <c r="S14" s="47">
        <v>0</v>
      </c>
    </row>
    <row r="15" spans="1:20" s="1" customFormat="1" ht="31.15" customHeight="1" x14ac:dyDescent="0.25">
      <c r="A15" s="38" t="s">
        <v>49</v>
      </c>
      <c r="B15" s="39" t="s">
        <v>15</v>
      </c>
      <c r="C15" s="37">
        <v>2</v>
      </c>
      <c r="D15" s="37">
        <v>1</v>
      </c>
      <c r="E15" s="37">
        <v>1</v>
      </c>
      <c r="F15" s="37">
        <v>0</v>
      </c>
      <c r="G15" s="36">
        <v>18</v>
      </c>
      <c r="H15" s="36">
        <v>18</v>
      </c>
      <c r="I15" s="36">
        <v>0</v>
      </c>
      <c r="J15" s="47">
        <v>915544</v>
      </c>
      <c r="K15" s="47">
        <v>457000.29</v>
      </c>
      <c r="L15" s="47">
        <v>435616.52</v>
      </c>
      <c r="M15" s="47">
        <v>22927.19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</row>
    <row r="16" spans="1:20" s="1" customFormat="1" ht="31.15" customHeight="1" x14ac:dyDescent="0.25">
      <c r="A16" s="38" t="s">
        <v>50</v>
      </c>
      <c r="B16" s="39" t="s">
        <v>11</v>
      </c>
      <c r="C16" s="37">
        <v>39</v>
      </c>
      <c r="D16" s="37">
        <v>18</v>
      </c>
      <c r="E16" s="37">
        <v>11</v>
      </c>
      <c r="F16" s="37">
        <v>7</v>
      </c>
      <c r="G16" s="36">
        <v>545.83000000000004</v>
      </c>
      <c r="H16" s="36">
        <v>330.73</v>
      </c>
      <c r="I16" s="36">
        <v>215.1</v>
      </c>
      <c r="J16" s="47">
        <v>18087977.079999998</v>
      </c>
      <c r="K16" s="47">
        <v>14865037.49</v>
      </c>
      <c r="L16" s="47">
        <v>3061792.62</v>
      </c>
      <c r="M16" s="47">
        <v>161146.97</v>
      </c>
      <c r="N16" s="41">
        <v>683388.2</v>
      </c>
      <c r="O16" s="41">
        <v>0</v>
      </c>
      <c r="P16" s="41">
        <v>683388.2</v>
      </c>
      <c r="Q16" s="47">
        <v>0</v>
      </c>
      <c r="R16" s="47">
        <v>0</v>
      </c>
      <c r="S16" s="47">
        <v>0</v>
      </c>
    </row>
    <row r="17" spans="1:19" s="1" customFormat="1" ht="31.15" customHeight="1" x14ac:dyDescent="0.25">
      <c r="A17" s="38" t="s">
        <v>51</v>
      </c>
      <c r="B17" s="39" t="s">
        <v>9</v>
      </c>
      <c r="C17" s="37">
        <v>82</v>
      </c>
      <c r="D17" s="37">
        <v>34</v>
      </c>
      <c r="E17" s="37">
        <v>17</v>
      </c>
      <c r="F17" s="37">
        <v>17</v>
      </c>
      <c r="G17" s="36">
        <v>1119.0999999999999</v>
      </c>
      <c r="H17" s="36">
        <v>637.94000000000005</v>
      </c>
      <c r="I17" s="36">
        <v>481.16</v>
      </c>
      <c r="J17" s="47">
        <v>42254336.549999997</v>
      </c>
      <c r="K17" s="47">
        <v>34791090.18</v>
      </c>
      <c r="L17" s="47">
        <v>7089134.0599999996</v>
      </c>
      <c r="M17" s="47">
        <v>374112.31</v>
      </c>
      <c r="N17" s="41">
        <v>0</v>
      </c>
      <c r="O17" s="41">
        <v>0</v>
      </c>
      <c r="P17" s="41">
        <v>0</v>
      </c>
      <c r="Q17" s="47">
        <v>0</v>
      </c>
      <c r="R17" s="47">
        <v>0</v>
      </c>
      <c r="S17" s="47">
        <v>0</v>
      </c>
    </row>
    <row r="18" spans="1:19" s="1" customFormat="1" ht="31.15" customHeight="1" x14ac:dyDescent="0.25">
      <c r="A18" s="38" t="s">
        <v>77</v>
      </c>
      <c r="B18" s="39" t="s">
        <v>27</v>
      </c>
      <c r="C18" s="37">
        <v>104</v>
      </c>
      <c r="D18" s="37">
        <v>37</v>
      </c>
      <c r="E18" s="37">
        <v>31</v>
      </c>
      <c r="F18" s="37">
        <v>6</v>
      </c>
      <c r="G18" s="36">
        <v>1444.29</v>
      </c>
      <c r="H18" s="36">
        <v>1177.8</v>
      </c>
      <c r="I18" s="36">
        <v>266.49</v>
      </c>
      <c r="J18" s="47">
        <v>62060601</v>
      </c>
      <c r="K18" s="47">
        <v>44900744.939999998</v>
      </c>
      <c r="L18" s="47">
        <v>8579928.0299999993</v>
      </c>
      <c r="M18" s="47">
        <v>8579928.0299999993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</row>
    <row r="19" spans="1:19" s="2" customFormat="1" ht="17.45" customHeight="1" x14ac:dyDescent="0.25">
      <c r="A19" s="38" t="s">
        <v>44</v>
      </c>
      <c r="B19" s="46" t="s">
        <v>91</v>
      </c>
      <c r="C19" s="40">
        <f>SUM(C20:C27)</f>
        <v>526</v>
      </c>
      <c r="D19" s="40">
        <f>SUM(D20:D27)</f>
        <v>231</v>
      </c>
      <c r="E19" s="40">
        <f t="shared" ref="E19:P19" si="2">SUM(E20:E27)</f>
        <v>166</v>
      </c>
      <c r="F19" s="40">
        <f t="shared" si="2"/>
        <v>65</v>
      </c>
      <c r="G19" s="41">
        <f t="shared" si="2"/>
        <v>8419.44</v>
      </c>
      <c r="H19" s="41">
        <f t="shared" si="2"/>
        <v>6254.74</v>
      </c>
      <c r="I19" s="41">
        <f t="shared" si="2"/>
        <v>2164.7000000000003</v>
      </c>
      <c r="J19" s="41">
        <f t="shared" si="2"/>
        <v>342310593.75999999</v>
      </c>
      <c r="K19" s="41">
        <f t="shared" si="2"/>
        <v>122221768.58999999</v>
      </c>
      <c r="L19" s="41">
        <f t="shared" si="2"/>
        <v>168874845.42000002</v>
      </c>
      <c r="M19" s="41">
        <f t="shared" si="2"/>
        <v>51213979.75</v>
      </c>
      <c r="N19" s="41">
        <f t="shared" si="2"/>
        <v>24089661.879999999</v>
      </c>
      <c r="O19" s="41">
        <f t="shared" si="2"/>
        <v>0</v>
      </c>
      <c r="P19" s="41">
        <f t="shared" si="2"/>
        <v>24089661.879999999</v>
      </c>
      <c r="Q19" s="47">
        <v>0</v>
      </c>
      <c r="R19" s="47">
        <v>0</v>
      </c>
      <c r="S19" s="47">
        <v>0</v>
      </c>
    </row>
    <row r="20" spans="1:19" s="2" customFormat="1" ht="31.15" customHeight="1" x14ac:dyDescent="0.25">
      <c r="A20" s="38" t="s">
        <v>52</v>
      </c>
      <c r="B20" s="39" t="s">
        <v>21</v>
      </c>
      <c r="C20" s="40">
        <v>36</v>
      </c>
      <c r="D20" s="40">
        <v>16</v>
      </c>
      <c r="E20" s="40">
        <v>8</v>
      </c>
      <c r="F20" s="40">
        <v>8</v>
      </c>
      <c r="G20" s="41">
        <v>479.53</v>
      </c>
      <c r="H20" s="41">
        <v>222.05</v>
      </c>
      <c r="I20" s="41">
        <v>257.48</v>
      </c>
      <c r="J20" s="41">
        <v>19915303.199999999</v>
      </c>
      <c r="K20" s="41">
        <v>5984073.25</v>
      </c>
      <c r="L20" s="41">
        <v>13234668.449999999</v>
      </c>
      <c r="M20" s="41">
        <v>696561.5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</row>
    <row r="21" spans="1:19" s="2" customFormat="1" ht="31.15" customHeight="1" x14ac:dyDescent="0.25">
      <c r="A21" s="38" t="s">
        <v>53</v>
      </c>
      <c r="B21" s="39" t="s">
        <v>42</v>
      </c>
      <c r="C21" s="40">
        <v>25</v>
      </c>
      <c r="D21" s="40">
        <v>14</v>
      </c>
      <c r="E21" s="40">
        <v>6</v>
      </c>
      <c r="F21" s="40">
        <v>8</v>
      </c>
      <c r="G21" s="41">
        <v>456.48</v>
      </c>
      <c r="H21" s="41">
        <v>171.81</v>
      </c>
      <c r="I21" s="41">
        <v>284.67</v>
      </c>
      <c r="J21" s="41">
        <v>18854958.18</v>
      </c>
      <c r="K21" s="41">
        <v>0</v>
      </c>
      <c r="L21" s="41">
        <v>17912210.27</v>
      </c>
      <c r="M21" s="41">
        <v>942747.91</v>
      </c>
      <c r="N21" s="41">
        <v>0</v>
      </c>
      <c r="O21" s="41">
        <v>0</v>
      </c>
      <c r="P21" s="41">
        <v>0</v>
      </c>
      <c r="Q21" s="47">
        <v>0</v>
      </c>
      <c r="R21" s="47">
        <v>0</v>
      </c>
      <c r="S21" s="47">
        <v>0</v>
      </c>
    </row>
    <row r="22" spans="1:19" s="2" customFormat="1" ht="31.15" customHeight="1" x14ac:dyDescent="0.25">
      <c r="A22" s="38" t="s">
        <v>54</v>
      </c>
      <c r="B22" s="39" t="s">
        <v>12</v>
      </c>
      <c r="C22" s="40">
        <v>27</v>
      </c>
      <c r="D22" s="40">
        <v>11</v>
      </c>
      <c r="E22" s="40">
        <v>9</v>
      </c>
      <c r="F22" s="40">
        <v>2</v>
      </c>
      <c r="G22" s="41">
        <v>393.7</v>
      </c>
      <c r="H22" s="41">
        <v>344.6</v>
      </c>
      <c r="I22" s="41">
        <v>49.1</v>
      </c>
      <c r="J22" s="41">
        <v>11700641.890000001</v>
      </c>
      <c r="K22" s="41">
        <v>6791469.1799999997</v>
      </c>
      <c r="L22" s="41">
        <v>4663714.08</v>
      </c>
      <c r="M22" s="41">
        <v>245458.63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</row>
    <row r="23" spans="1:19" s="2" customFormat="1" ht="26.25" customHeight="1" x14ac:dyDescent="0.25">
      <c r="A23" s="38" t="s">
        <v>55</v>
      </c>
      <c r="B23" s="39" t="s">
        <v>15</v>
      </c>
      <c r="C23" s="40">
        <v>35</v>
      </c>
      <c r="D23" s="40">
        <v>18</v>
      </c>
      <c r="E23" s="40">
        <v>18</v>
      </c>
      <c r="F23" s="40">
        <v>0</v>
      </c>
      <c r="G23" s="41">
        <v>865.3</v>
      </c>
      <c r="H23" s="41">
        <v>865.3</v>
      </c>
      <c r="I23" s="41">
        <v>0</v>
      </c>
      <c r="J23" s="41">
        <v>31880800</v>
      </c>
      <c r="K23" s="41">
        <v>0</v>
      </c>
      <c r="L23" s="41">
        <v>30218359.199999999</v>
      </c>
      <c r="M23" s="41">
        <v>1662440.8</v>
      </c>
      <c r="N23" s="41">
        <v>0</v>
      </c>
      <c r="O23" s="41">
        <v>0</v>
      </c>
      <c r="P23" s="41">
        <v>0</v>
      </c>
      <c r="Q23" s="47">
        <v>0</v>
      </c>
      <c r="R23" s="47">
        <v>0</v>
      </c>
      <c r="S23" s="47">
        <v>0</v>
      </c>
    </row>
    <row r="24" spans="1:19" s="2" customFormat="1" ht="27" customHeight="1" x14ac:dyDescent="0.25">
      <c r="A24" s="38" t="s">
        <v>56</v>
      </c>
      <c r="B24" s="39" t="s">
        <v>11</v>
      </c>
      <c r="C24" s="40">
        <v>15</v>
      </c>
      <c r="D24" s="40">
        <v>5</v>
      </c>
      <c r="E24" s="40">
        <v>2</v>
      </c>
      <c r="F24" s="40">
        <v>3</v>
      </c>
      <c r="G24" s="41">
        <v>201.7</v>
      </c>
      <c r="H24" s="41">
        <v>66.7</v>
      </c>
      <c r="I24" s="41">
        <v>135</v>
      </c>
      <c r="J24" s="41">
        <v>9624000</v>
      </c>
      <c r="K24" s="41">
        <v>0</v>
      </c>
      <c r="L24" s="41">
        <v>9142800</v>
      </c>
      <c r="M24" s="41">
        <v>481200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</row>
    <row r="25" spans="1:19" s="2" customFormat="1" ht="27" customHeight="1" x14ac:dyDescent="0.25">
      <c r="A25" s="38" t="s">
        <v>71</v>
      </c>
      <c r="B25" s="39" t="s">
        <v>29</v>
      </c>
      <c r="C25" s="40">
        <v>117</v>
      </c>
      <c r="D25" s="40">
        <v>49</v>
      </c>
      <c r="E25" s="40">
        <v>20</v>
      </c>
      <c r="F25" s="40">
        <v>29</v>
      </c>
      <c r="G25" s="41">
        <v>1240.8800000000001</v>
      </c>
      <c r="H25" s="41">
        <v>508.08</v>
      </c>
      <c r="I25" s="41">
        <v>732.8</v>
      </c>
      <c r="J25" s="41">
        <v>47939914</v>
      </c>
      <c r="K25" s="41">
        <v>20616302.399999999</v>
      </c>
      <c r="L25" s="41">
        <v>21858889.41</v>
      </c>
      <c r="M25" s="41">
        <v>5464722.1900000004</v>
      </c>
      <c r="N25" s="41">
        <v>8427396.2599999998</v>
      </c>
      <c r="O25" s="41">
        <v>0</v>
      </c>
      <c r="P25" s="41">
        <v>8427396.2599999998</v>
      </c>
      <c r="Q25" s="47">
        <v>0</v>
      </c>
      <c r="R25" s="47">
        <v>0</v>
      </c>
      <c r="S25" s="47">
        <v>0</v>
      </c>
    </row>
    <row r="26" spans="1:19" s="2" customFormat="1" ht="27" customHeight="1" x14ac:dyDescent="0.25">
      <c r="A26" s="38" t="s">
        <v>72</v>
      </c>
      <c r="B26" s="39" t="s">
        <v>26</v>
      </c>
      <c r="C26" s="40">
        <v>127</v>
      </c>
      <c r="D26" s="40">
        <v>59</v>
      </c>
      <c r="E26" s="40">
        <v>55</v>
      </c>
      <c r="F26" s="40">
        <v>4</v>
      </c>
      <c r="G26" s="41">
        <v>2067.7399999999998</v>
      </c>
      <c r="H26" s="41">
        <v>1945.32</v>
      </c>
      <c r="I26" s="41">
        <v>122.42</v>
      </c>
      <c r="J26" s="41">
        <v>92026350</v>
      </c>
      <c r="K26" s="41">
        <v>41820757.869999997</v>
      </c>
      <c r="L26" s="41">
        <v>40164473.710000001</v>
      </c>
      <c r="M26" s="41">
        <v>10041118.42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</row>
    <row r="27" spans="1:19" s="2" customFormat="1" ht="26.25" customHeight="1" x14ac:dyDescent="0.25">
      <c r="A27" s="38" t="s">
        <v>73</v>
      </c>
      <c r="B27" s="39" t="s">
        <v>27</v>
      </c>
      <c r="C27" s="40">
        <v>144</v>
      </c>
      <c r="D27" s="40">
        <v>59</v>
      </c>
      <c r="E27" s="40">
        <v>48</v>
      </c>
      <c r="F27" s="40">
        <v>11</v>
      </c>
      <c r="G27" s="41">
        <v>2714.11</v>
      </c>
      <c r="H27" s="41">
        <v>2130.88</v>
      </c>
      <c r="I27" s="41">
        <v>583.23</v>
      </c>
      <c r="J27" s="41">
        <v>110368626.48999999</v>
      </c>
      <c r="K27" s="41">
        <v>47009165.890000001</v>
      </c>
      <c r="L27" s="41">
        <v>31679730.300000001</v>
      </c>
      <c r="M27" s="41">
        <v>31679730.300000001</v>
      </c>
      <c r="N27" s="41">
        <v>15662265.619999999</v>
      </c>
      <c r="O27" s="41">
        <v>0</v>
      </c>
      <c r="P27" s="41">
        <v>15662265.619999999</v>
      </c>
      <c r="Q27" s="47">
        <v>0</v>
      </c>
      <c r="R27" s="47">
        <v>0</v>
      </c>
      <c r="S27" s="47">
        <v>0</v>
      </c>
    </row>
    <row r="28" spans="1:19" s="2" customFormat="1" ht="15" customHeight="1" x14ac:dyDescent="0.25">
      <c r="A28" s="38" t="s">
        <v>45</v>
      </c>
      <c r="B28" s="46" t="s">
        <v>92</v>
      </c>
      <c r="C28" s="40">
        <f>SUM(C29:C36)</f>
        <v>555</v>
      </c>
      <c r="D28" s="40">
        <f t="shared" ref="D28:M28" si="3">SUM(D29:D36)</f>
        <v>251</v>
      </c>
      <c r="E28" s="40">
        <f t="shared" si="3"/>
        <v>162</v>
      </c>
      <c r="F28" s="40">
        <f t="shared" si="3"/>
        <v>89</v>
      </c>
      <c r="G28" s="41">
        <f t="shared" si="3"/>
        <v>8478.4500000000007</v>
      </c>
      <c r="H28" s="41">
        <f t="shared" si="3"/>
        <v>5508.1</v>
      </c>
      <c r="I28" s="41">
        <f t="shared" si="3"/>
        <v>2970.3500000000004</v>
      </c>
      <c r="J28" s="41">
        <f t="shared" si="3"/>
        <v>404490606.20999998</v>
      </c>
      <c r="K28" s="41">
        <f t="shared" si="3"/>
        <v>279391596.69999999</v>
      </c>
      <c r="L28" s="41">
        <f t="shared" si="3"/>
        <v>94893127.970000014</v>
      </c>
      <c r="M28" s="41">
        <f t="shared" si="3"/>
        <v>30205881.539999999</v>
      </c>
      <c r="N28" s="41">
        <f t="shared" ref="N28:P28" si="4">SUM(N31:N36)</f>
        <v>8060774.4000000004</v>
      </c>
      <c r="O28" s="41">
        <f t="shared" si="4"/>
        <v>0</v>
      </c>
      <c r="P28" s="41">
        <f t="shared" si="4"/>
        <v>8060774.4000000004</v>
      </c>
      <c r="Q28" s="47">
        <v>0</v>
      </c>
      <c r="R28" s="47">
        <v>0</v>
      </c>
      <c r="S28" s="47">
        <v>0</v>
      </c>
    </row>
    <row r="29" spans="1:19" s="2" customFormat="1" ht="29.45" customHeight="1" x14ac:dyDescent="0.25">
      <c r="A29" s="38" t="s">
        <v>57</v>
      </c>
      <c r="B29" s="39" t="s">
        <v>21</v>
      </c>
      <c r="C29" s="40">
        <v>59</v>
      </c>
      <c r="D29" s="40">
        <v>38</v>
      </c>
      <c r="E29" s="40">
        <v>22</v>
      </c>
      <c r="F29" s="40">
        <v>16</v>
      </c>
      <c r="G29" s="41">
        <v>896.57</v>
      </c>
      <c r="H29" s="41">
        <v>508.43</v>
      </c>
      <c r="I29" s="41">
        <v>388.14</v>
      </c>
      <c r="J29" s="41">
        <v>54437501.850000001</v>
      </c>
      <c r="K29" s="41">
        <v>35696863.460000001</v>
      </c>
      <c r="L29" s="41">
        <v>17803606.48</v>
      </c>
      <c r="M29" s="41">
        <v>937031.91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</row>
    <row r="30" spans="1:19" s="2" customFormat="1" ht="29.45" customHeight="1" x14ac:dyDescent="0.25">
      <c r="A30" s="38" t="s">
        <v>58</v>
      </c>
      <c r="B30" s="39" t="s">
        <v>42</v>
      </c>
      <c r="C30" s="40">
        <v>11</v>
      </c>
      <c r="D30" s="40">
        <v>6</v>
      </c>
      <c r="E30" s="40">
        <v>5</v>
      </c>
      <c r="F30" s="40">
        <v>1</v>
      </c>
      <c r="G30" s="41">
        <v>249.2</v>
      </c>
      <c r="H30" s="41">
        <v>189.2</v>
      </c>
      <c r="I30" s="41">
        <v>60</v>
      </c>
      <c r="J30" s="41">
        <v>9106776.9700000007</v>
      </c>
      <c r="K30" s="41">
        <v>8065725.9299999997</v>
      </c>
      <c r="L30" s="41">
        <v>988998.48</v>
      </c>
      <c r="M30" s="41">
        <v>52052.56</v>
      </c>
      <c r="N30" s="41">
        <v>0</v>
      </c>
      <c r="O30" s="41">
        <v>0</v>
      </c>
      <c r="P30" s="41">
        <v>0</v>
      </c>
      <c r="Q30" s="47">
        <v>0</v>
      </c>
      <c r="R30" s="47">
        <v>0</v>
      </c>
      <c r="S30" s="47">
        <v>0</v>
      </c>
    </row>
    <row r="31" spans="1:19" s="2" customFormat="1" ht="29.45" customHeight="1" x14ac:dyDescent="0.25">
      <c r="A31" s="38" t="s">
        <v>59</v>
      </c>
      <c r="B31" s="39" t="s">
        <v>12</v>
      </c>
      <c r="C31" s="40">
        <v>80</v>
      </c>
      <c r="D31" s="40">
        <v>44</v>
      </c>
      <c r="E31" s="40">
        <v>21</v>
      </c>
      <c r="F31" s="40">
        <v>23</v>
      </c>
      <c r="G31" s="41">
        <v>1484.62</v>
      </c>
      <c r="H31" s="41">
        <v>721.72</v>
      </c>
      <c r="I31" s="41">
        <v>762.9</v>
      </c>
      <c r="J31" s="41">
        <v>37182014.759999998</v>
      </c>
      <c r="K31" s="41">
        <v>34036451.990000002</v>
      </c>
      <c r="L31" s="41">
        <v>2994156</v>
      </c>
      <c r="M31" s="41">
        <v>151406.76999999999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</row>
    <row r="32" spans="1:19" s="2" customFormat="1" ht="29.45" customHeight="1" x14ac:dyDescent="0.25">
      <c r="A32" s="38" t="s">
        <v>60</v>
      </c>
      <c r="B32" s="39" t="s">
        <v>28</v>
      </c>
      <c r="C32" s="40">
        <v>16</v>
      </c>
      <c r="D32" s="40">
        <v>8</v>
      </c>
      <c r="E32" s="40">
        <v>4</v>
      </c>
      <c r="F32" s="40">
        <v>4</v>
      </c>
      <c r="G32" s="41">
        <v>188.42</v>
      </c>
      <c r="H32" s="41">
        <v>93.52</v>
      </c>
      <c r="I32" s="41">
        <v>94.9</v>
      </c>
      <c r="J32" s="41">
        <v>5099287</v>
      </c>
      <c r="K32" s="41">
        <v>4527704.8899999997</v>
      </c>
      <c r="L32" s="41">
        <v>563933.18999999994</v>
      </c>
      <c r="M32" s="41">
        <v>7648.92</v>
      </c>
      <c r="N32" s="41">
        <v>0</v>
      </c>
      <c r="O32" s="41">
        <v>0</v>
      </c>
      <c r="P32" s="41">
        <v>0</v>
      </c>
      <c r="Q32" s="47">
        <v>0</v>
      </c>
      <c r="R32" s="47">
        <v>0</v>
      </c>
      <c r="S32" s="47">
        <v>0</v>
      </c>
    </row>
    <row r="33" spans="1:21" s="2" customFormat="1" ht="29.45" customHeight="1" x14ac:dyDescent="0.25">
      <c r="A33" s="38" t="s">
        <v>61</v>
      </c>
      <c r="B33" s="39" t="s">
        <v>9</v>
      </c>
      <c r="C33" s="40">
        <v>69</v>
      </c>
      <c r="D33" s="40">
        <v>24</v>
      </c>
      <c r="E33" s="40">
        <v>9</v>
      </c>
      <c r="F33" s="40">
        <v>15</v>
      </c>
      <c r="G33" s="41">
        <v>618.38</v>
      </c>
      <c r="H33" s="41">
        <v>237.19</v>
      </c>
      <c r="I33" s="41">
        <v>381.19</v>
      </c>
      <c r="J33" s="41">
        <v>33259198.989999998</v>
      </c>
      <c r="K33" s="41">
        <v>20872428.68</v>
      </c>
      <c r="L33" s="41">
        <v>11767485.65</v>
      </c>
      <c r="M33" s="41">
        <v>619284.66</v>
      </c>
      <c r="N33" s="41">
        <v>1508700</v>
      </c>
      <c r="O33" s="41">
        <v>0</v>
      </c>
      <c r="P33" s="41">
        <v>1508700</v>
      </c>
      <c r="Q33" s="41">
        <v>0</v>
      </c>
      <c r="R33" s="41">
        <v>0</v>
      </c>
      <c r="S33" s="41">
        <v>0</v>
      </c>
    </row>
    <row r="34" spans="1:21" s="2" customFormat="1" ht="29.45" customHeight="1" x14ac:dyDescent="0.25">
      <c r="A34" s="38" t="s">
        <v>62</v>
      </c>
      <c r="B34" s="39" t="s">
        <v>29</v>
      </c>
      <c r="C34" s="40">
        <v>126</v>
      </c>
      <c r="D34" s="40">
        <v>44</v>
      </c>
      <c r="E34" s="40">
        <v>27</v>
      </c>
      <c r="F34" s="40">
        <v>17</v>
      </c>
      <c r="G34" s="41">
        <v>1672.11</v>
      </c>
      <c r="H34" s="41">
        <v>923.82</v>
      </c>
      <c r="I34" s="41">
        <v>748.29</v>
      </c>
      <c r="J34" s="41">
        <v>78235440.640000001</v>
      </c>
      <c r="K34" s="41">
        <v>58608015.159999996</v>
      </c>
      <c r="L34" s="41">
        <v>15701940.359999999</v>
      </c>
      <c r="M34" s="41">
        <v>3925485.12</v>
      </c>
      <c r="N34" s="41">
        <v>2144226</v>
      </c>
      <c r="O34" s="41">
        <v>0</v>
      </c>
      <c r="P34" s="41">
        <v>2144226</v>
      </c>
      <c r="Q34" s="47">
        <v>0</v>
      </c>
      <c r="R34" s="47">
        <v>0</v>
      </c>
      <c r="S34" s="47">
        <v>0</v>
      </c>
    </row>
    <row r="35" spans="1:21" s="2" customFormat="1" ht="29.45" customHeight="1" x14ac:dyDescent="0.25">
      <c r="A35" s="38" t="s">
        <v>74</v>
      </c>
      <c r="B35" s="39" t="s">
        <v>26</v>
      </c>
      <c r="C35" s="40">
        <v>100</v>
      </c>
      <c r="D35" s="40">
        <v>44</v>
      </c>
      <c r="E35" s="40">
        <v>39</v>
      </c>
      <c r="F35" s="40">
        <v>5</v>
      </c>
      <c r="G35" s="41">
        <v>1897.4</v>
      </c>
      <c r="H35" s="41">
        <v>1681</v>
      </c>
      <c r="I35" s="41">
        <v>216.4</v>
      </c>
      <c r="J35" s="41">
        <v>101191246</v>
      </c>
      <c r="K35" s="41">
        <v>66924518.990000002</v>
      </c>
      <c r="L35" s="41">
        <v>27413381.609999999</v>
      </c>
      <c r="M35" s="41">
        <v>6853345.4000000004</v>
      </c>
      <c r="N35" s="41">
        <v>0</v>
      </c>
      <c r="O35" s="41">
        <v>0</v>
      </c>
      <c r="P35" s="41">
        <v>0</v>
      </c>
      <c r="Q35" s="47">
        <v>0</v>
      </c>
      <c r="R35" s="47">
        <v>0</v>
      </c>
      <c r="S35" s="47">
        <v>0</v>
      </c>
    </row>
    <row r="36" spans="1:21" s="2" customFormat="1" ht="29.45" customHeight="1" x14ac:dyDescent="0.25">
      <c r="A36" s="38" t="s">
        <v>75</v>
      </c>
      <c r="B36" s="39" t="s">
        <v>27</v>
      </c>
      <c r="C36" s="40">
        <v>94</v>
      </c>
      <c r="D36" s="40">
        <v>43</v>
      </c>
      <c r="E36" s="40">
        <v>35</v>
      </c>
      <c r="F36" s="40">
        <v>8</v>
      </c>
      <c r="G36" s="41">
        <v>1471.75</v>
      </c>
      <c r="H36" s="41">
        <v>1153.22</v>
      </c>
      <c r="I36" s="41">
        <v>318.52999999999997</v>
      </c>
      <c r="J36" s="41">
        <v>85979140</v>
      </c>
      <c r="K36" s="41">
        <v>50659887.600000001</v>
      </c>
      <c r="L36" s="41">
        <v>17659626.199999999</v>
      </c>
      <c r="M36" s="41">
        <v>17659626.199999999</v>
      </c>
      <c r="N36" s="41">
        <v>4407848.4000000004</v>
      </c>
      <c r="O36" s="41">
        <v>0</v>
      </c>
      <c r="P36" s="41">
        <v>4407848.4000000004</v>
      </c>
      <c r="Q36" s="41">
        <v>0</v>
      </c>
      <c r="R36" s="41">
        <v>0</v>
      </c>
      <c r="S36" s="41">
        <v>0</v>
      </c>
    </row>
    <row r="37" spans="1:21" s="2" customFormat="1" ht="15.6" customHeight="1" x14ac:dyDescent="0.25">
      <c r="A37" s="38" t="s">
        <v>46</v>
      </c>
      <c r="B37" s="46" t="s">
        <v>93</v>
      </c>
      <c r="C37" s="40">
        <f>SUM(C38:C48)</f>
        <v>1235</v>
      </c>
      <c r="D37" s="40">
        <f t="shared" ref="D37:P37" si="5">SUM(D38:D48)</f>
        <v>531</v>
      </c>
      <c r="E37" s="40">
        <f t="shared" si="5"/>
        <v>338</v>
      </c>
      <c r="F37" s="40">
        <f t="shared" si="5"/>
        <v>193</v>
      </c>
      <c r="G37" s="41">
        <f t="shared" si="5"/>
        <v>20146.96</v>
      </c>
      <c r="H37" s="41">
        <f t="shared" si="5"/>
        <v>13427.47</v>
      </c>
      <c r="I37" s="41">
        <f t="shared" si="5"/>
        <v>6719.4900000000016</v>
      </c>
      <c r="J37" s="41">
        <f t="shared" si="5"/>
        <v>1310244444.54</v>
      </c>
      <c r="K37" s="41">
        <f t="shared" si="5"/>
        <v>891193020.51999998</v>
      </c>
      <c r="L37" s="41">
        <f t="shared" si="5"/>
        <v>321266868.46999997</v>
      </c>
      <c r="M37" s="41">
        <f t="shared" si="5"/>
        <v>97784555.549999997</v>
      </c>
      <c r="N37" s="41">
        <f t="shared" si="5"/>
        <v>113798455.64</v>
      </c>
      <c r="O37" s="41">
        <f t="shared" si="5"/>
        <v>107910605.84</v>
      </c>
      <c r="P37" s="41">
        <f t="shared" si="5"/>
        <v>5887849.7999999998</v>
      </c>
      <c r="Q37" s="47">
        <v>0</v>
      </c>
      <c r="R37" s="47">
        <v>0</v>
      </c>
      <c r="S37" s="47">
        <v>0</v>
      </c>
    </row>
    <row r="38" spans="1:21" s="3" customFormat="1" ht="30.6" customHeight="1" x14ac:dyDescent="0.25">
      <c r="A38" s="38" t="s">
        <v>63</v>
      </c>
      <c r="B38" s="39" t="s">
        <v>16</v>
      </c>
      <c r="C38" s="40">
        <v>8</v>
      </c>
      <c r="D38" s="40">
        <v>5</v>
      </c>
      <c r="E38" s="40">
        <v>1</v>
      </c>
      <c r="F38" s="40">
        <v>4</v>
      </c>
      <c r="G38" s="41">
        <v>117.5</v>
      </c>
      <c r="H38" s="41">
        <v>19.7</v>
      </c>
      <c r="I38" s="41">
        <v>97.8</v>
      </c>
      <c r="J38" s="41">
        <v>5247245</v>
      </c>
      <c r="K38" s="41">
        <v>4284356.34</v>
      </c>
      <c r="L38" s="41">
        <v>914744.23</v>
      </c>
      <c r="M38" s="41">
        <v>48144.43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</row>
    <row r="39" spans="1:21" s="3" customFormat="1" ht="30.6" customHeight="1" x14ac:dyDescent="0.25">
      <c r="A39" s="38" t="s">
        <v>64</v>
      </c>
      <c r="B39" s="39" t="s">
        <v>31</v>
      </c>
      <c r="C39" s="40">
        <v>12</v>
      </c>
      <c r="D39" s="40">
        <v>5</v>
      </c>
      <c r="E39" s="40">
        <v>0</v>
      </c>
      <c r="F39" s="40">
        <v>5</v>
      </c>
      <c r="G39" s="41">
        <v>152</v>
      </c>
      <c r="H39" s="41">
        <v>0</v>
      </c>
      <c r="I39" s="41">
        <v>152</v>
      </c>
      <c r="J39" s="41">
        <v>7151144</v>
      </c>
      <c r="K39" s="41">
        <v>5775077.3600000003</v>
      </c>
      <c r="L39" s="41">
        <v>1307263.3</v>
      </c>
      <c r="M39" s="41">
        <v>68803.34</v>
      </c>
      <c r="N39" s="41">
        <v>0</v>
      </c>
      <c r="O39" s="41">
        <v>0</v>
      </c>
      <c r="P39" s="41">
        <v>0</v>
      </c>
      <c r="Q39" s="47">
        <v>0</v>
      </c>
      <c r="R39" s="47">
        <v>0</v>
      </c>
      <c r="S39" s="47">
        <v>0</v>
      </c>
    </row>
    <row r="40" spans="1:21" s="2" customFormat="1" ht="30.6" customHeight="1" x14ac:dyDescent="0.25">
      <c r="A40" s="38" t="s">
        <v>65</v>
      </c>
      <c r="B40" s="39" t="s">
        <v>12</v>
      </c>
      <c r="C40" s="40">
        <v>80</v>
      </c>
      <c r="D40" s="40">
        <v>38</v>
      </c>
      <c r="E40" s="40">
        <v>17</v>
      </c>
      <c r="F40" s="40">
        <v>21</v>
      </c>
      <c r="G40" s="41">
        <v>1408.92</v>
      </c>
      <c r="H40" s="41">
        <v>713.93</v>
      </c>
      <c r="I40" s="41">
        <v>694.99</v>
      </c>
      <c r="J40" s="41">
        <v>40062552</v>
      </c>
      <c r="K40" s="41">
        <v>38860675.439999998</v>
      </c>
      <c r="L40" s="41">
        <v>1141782.71</v>
      </c>
      <c r="M40" s="41">
        <v>60093.85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</row>
    <row r="41" spans="1:21" s="3" customFormat="1" ht="30.6" customHeight="1" x14ac:dyDescent="0.25">
      <c r="A41" s="38" t="s">
        <v>66</v>
      </c>
      <c r="B41" s="39" t="s">
        <v>70</v>
      </c>
      <c r="C41" s="40">
        <v>82</v>
      </c>
      <c r="D41" s="40">
        <v>42</v>
      </c>
      <c r="E41" s="40">
        <v>42</v>
      </c>
      <c r="F41" s="40">
        <v>0</v>
      </c>
      <c r="G41" s="41">
        <v>2075.06</v>
      </c>
      <c r="H41" s="41">
        <v>2075.06</v>
      </c>
      <c r="I41" s="41">
        <v>0</v>
      </c>
      <c r="J41" s="41">
        <v>130063399.83</v>
      </c>
      <c r="K41" s="41">
        <v>102718734.04000001</v>
      </c>
      <c r="L41" s="41">
        <v>25977432.48</v>
      </c>
      <c r="M41" s="41">
        <v>1367233.31</v>
      </c>
      <c r="N41" s="41">
        <v>0</v>
      </c>
      <c r="O41" s="41">
        <v>0</v>
      </c>
      <c r="P41" s="41">
        <v>0</v>
      </c>
      <c r="Q41" s="47">
        <v>0</v>
      </c>
      <c r="R41" s="47">
        <v>0</v>
      </c>
      <c r="S41" s="47">
        <v>0</v>
      </c>
    </row>
    <row r="42" spans="1:21" s="3" customFormat="1" ht="30.6" customHeight="1" x14ac:dyDescent="0.25">
      <c r="A42" s="38" t="s">
        <v>78</v>
      </c>
      <c r="B42" s="39" t="s">
        <v>10</v>
      </c>
      <c r="C42" s="40">
        <v>107</v>
      </c>
      <c r="D42" s="40">
        <v>53</v>
      </c>
      <c r="E42" s="40">
        <v>34</v>
      </c>
      <c r="F42" s="40">
        <v>19</v>
      </c>
      <c r="G42" s="41">
        <v>2038.02</v>
      </c>
      <c r="H42" s="41">
        <v>1280.08</v>
      </c>
      <c r="I42" s="41">
        <v>757.94</v>
      </c>
      <c r="J42" s="41">
        <v>98801743.140000001</v>
      </c>
      <c r="K42" s="41">
        <v>77878002.810000002</v>
      </c>
      <c r="L42" s="41">
        <v>19887020.75</v>
      </c>
      <c r="M42" s="41">
        <v>1036719.58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</row>
    <row r="43" spans="1:21" s="3" customFormat="1" ht="30.6" customHeight="1" x14ac:dyDescent="0.25">
      <c r="A43" s="38" t="s">
        <v>79</v>
      </c>
      <c r="B43" s="39" t="s">
        <v>15</v>
      </c>
      <c r="C43" s="40">
        <v>63</v>
      </c>
      <c r="D43" s="40">
        <v>31</v>
      </c>
      <c r="E43" s="40">
        <v>11</v>
      </c>
      <c r="F43" s="40">
        <v>20</v>
      </c>
      <c r="G43" s="41">
        <v>1040.73</v>
      </c>
      <c r="H43" s="41">
        <v>443.85</v>
      </c>
      <c r="I43" s="41">
        <v>596.88</v>
      </c>
      <c r="J43" s="41">
        <v>111564155.51000001</v>
      </c>
      <c r="K43" s="41">
        <v>58582749.780000001</v>
      </c>
      <c r="L43" s="41">
        <v>44695435.399999999</v>
      </c>
      <c r="M43" s="41">
        <v>8285970.3300000001</v>
      </c>
      <c r="N43" s="41">
        <v>1528175</v>
      </c>
      <c r="O43" s="41">
        <v>0</v>
      </c>
      <c r="P43" s="41">
        <v>1528175</v>
      </c>
      <c r="Q43" s="47">
        <v>0</v>
      </c>
      <c r="R43" s="47">
        <v>0</v>
      </c>
      <c r="S43" s="47">
        <v>0</v>
      </c>
    </row>
    <row r="44" spans="1:21" s="3" customFormat="1" ht="30.6" customHeight="1" x14ac:dyDescent="0.25">
      <c r="A44" s="38" t="s">
        <v>80</v>
      </c>
      <c r="B44" s="39" t="s">
        <v>11</v>
      </c>
      <c r="C44" s="40">
        <v>63</v>
      </c>
      <c r="D44" s="40">
        <v>36</v>
      </c>
      <c r="E44" s="40">
        <v>18</v>
      </c>
      <c r="F44" s="40">
        <v>18</v>
      </c>
      <c r="G44" s="41">
        <v>1477.1</v>
      </c>
      <c r="H44" s="41">
        <v>812.4</v>
      </c>
      <c r="I44" s="41">
        <v>664.7</v>
      </c>
      <c r="J44" s="41">
        <v>135683454.09999999</v>
      </c>
      <c r="K44" s="41">
        <v>81724345.409999996</v>
      </c>
      <c r="L44" s="41">
        <v>51261153.25</v>
      </c>
      <c r="M44" s="41">
        <v>2697955.44</v>
      </c>
      <c r="N44" s="41">
        <v>0</v>
      </c>
      <c r="O44" s="41">
        <v>0</v>
      </c>
      <c r="P44" s="41">
        <v>0</v>
      </c>
      <c r="Q44" s="47">
        <v>0</v>
      </c>
      <c r="R44" s="47">
        <v>0</v>
      </c>
      <c r="S44" s="47">
        <v>0</v>
      </c>
    </row>
    <row r="45" spans="1:21" s="3" customFormat="1" ht="30.6" customHeight="1" x14ac:dyDescent="0.25">
      <c r="A45" s="38" t="s">
        <v>81</v>
      </c>
      <c r="B45" s="39" t="s">
        <v>14</v>
      </c>
      <c r="C45" s="40">
        <v>96</v>
      </c>
      <c r="D45" s="40">
        <v>33</v>
      </c>
      <c r="E45" s="40">
        <v>12</v>
      </c>
      <c r="F45" s="40">
        <v>21</v>
      </c>
      <c r="G45" s="41">
        <v>1367.53</v>
      </c>
      <c r="H45" s="41">
        <v>536.73</v>
      </c>
      <c r="I45" s="41">
        <v>830.8</v>
      </c>
      <c r="J45" s="41">
        <v>126409485</v>
      </c>
      <c r="K45" s="41">
        <v>77427961.379999995</v>
      </c>
      <c r="L45" s="41">
        <v>46535306.259999998</v>
      </c>
      <c r="M45" s="41">
        <v>2446217.36</v>
      </c>
      <c r="N45" s="41">
        <v>0</v>
      </c>
      <c r="O45" s="41">
        <v>0</v>
      </c>
      <c r="P45" s="41">
        <v>0</v>
      </c>
      <c r="Q45" s="47">
        <v>0</v>
      </c>
      <c r="R45" s="47">
        <v>0</v>
      </c>
      <c r="S45" s="47">
        <v>0</v>
      </c>
    </row>
    <row r="46" spans="1:21" s="2" customFormat="1" ht="30.6" customHeight="1" x14ac:dyDescent="0.25">
      <c r="A46" s="38" t="s">
        <v>82</v>
      </c>
      <c r="B46" s="39" t="s">
        <v>9</v>
      </c>
      <c r="C46" s="40">
        <v>72</v>
      </c>
      <c r="D46" s="40">
        <v>33</v>
      </c>
      <c r="E46" s="40">
        <v>16</v>
      </c>
      <c r="F46" s="40">
        <v>17</v>
      </c>
      <c r="G46" s="41">
        <v>1067.49</v>
      </c>
      <c r="H46" s="41">
        <v>546.80999999999995</v>
      </c>
      <c r="I46" s="41">
        <v>520.67999999999995</v>
      </c>
      <c r="J46" s="41">
        <v>72915937</v>
      </c>
      <c r="K46" s="41">
        <v>49553566.170000002</v>
      </c>
      <c r="L46" s="41">
        <v>22194137.350000001</v>
      </c>
      <c r="M46" s="41">
        <v>1168233.48</v>
      </c>
      <c r="N46" s="41">
        <v>0</v>
      </c>
      <c r="O46" s="41">
        <v>0</v>
      </c>
      <c r="P46" s="41">
        <v>0</v>
      </c>
      <c r="Q46" s="47">
        <v>0</v>
      </c>
      <c r="R46" s="47">
        <v>0</v>
      </c>
      <c r="S46" s="47">
        <v>0</v>
      </c>
    </row>
    <row r="47" spans="1:21" s="2" customFormat="1" ht="30.6" customHeight="1" x14ac:dyDescent="0.25">
      <c r="A47" s="38" t="s">
        <v>83</v>
      </c>
      <c r="B47" s="39" t="s">
        <v>29</v>
      </c>
      <c r="C47" s="40">
        <v>247</v>
      </c>
      <c r="D47" s="40">
        <v>86</v>
      </c>
      <c r="E47" s="40">
        <v>50</v>
      </c>
      <c r="F47" s="40">
        <v>36</v>
      </c>
      <c r="G47" s="41">
        <v>2643.89</v>
      </c>
      <c r="H47" s="41">
        <v>1536.46</v>
      </c>
      <c r="I47" s="41">
        <v>1107.43</v>
      </c>
      <c r="J47" s="41">
        <v>183478977</v>
      </c>
      <c r="K47" s="41">
        <v>136229711.78999999</v>
      </c>
      <c r="L47" s="41">
        <v>37799412.170000002</v>
      </c>
      <c r="M47" s="41">
        <v>9449853.0399999991</v>
      </c>
      <c r="N47" s="41">
        <v>2889640</v>
      </c>
      <c r="O47" s="41">
        <v>0</v>
      </c>
      <c r="P47" s="41">
        <v>2889640</v>
      </c>
      <c r="Q47" s="47">
        <v>0</v>
      </c>
      <c r="R47" s="47">
        <v>0</v>
      </c>
      <c r="S47" s="47">
        <v>0</v>
      </c>
    </row>
    <row r="48" spans="1:21" s="2" customFormat="1" ht="30.6" customHeight="1" x14ac:dyDescent="0.4">
      <c r="A48" s="38" t="s">
        <v>84</v>
      </c>
      <c r="B48" s="39" t="s">
        <v>27</v>
      </c>
      <c r="C48" s="40">
        <v>405</v>
      </c>
      <c r="D48" s="40">
        <v>169</v>
      </c>
      <c r="E48" s="40">
        <v>137</v>
      </c>
      <c r="F48" s="40">
        <v>32</v>
      </c>
      <c r="G48" s="41">
        <v>6758.72</v>
      </c>
      <c r="H48" s="41">
        <v>5462.45</v>
      </c>
      <c r="I48" s="41">
        <v>1296.27</v>
      </c>
      <c r="J48" s="41">
        <v>398866351.95999998</v>
      </c>
      <c r="K48" s="41">
        <v>258157840</v>
      </c>
      <c r="L48" s="41">
        <v>69553180.569999993</v>
      </c>
      <c r="M48" s="41">
        <v>71155331.390000001</v>
      </c>
      <c r="N48" s="41">
        <v>109380640.64</v>
      </c>
      <c r="O48" s="41">
        <v>107910605.84</v>
      </c>
      <c r="P48" s="41">
        <v>1470034.8</v>
      </c>
      <c r="Q48" s="47">
        <v>0</v>
      </c>
      <c r="R48" s="47">
        <v>0</v>
      </c>
      <c r="S48" s="47">
        <v>0</v>
      </c>
      <c r="U48" s="49"/>
    </row>
    <row r="49" spans="1:21" s="2" customFormat="1" ht="39" customHeight="1" x14ac:dyDescent="0.4">
      <c r="A49" s="50"/>
      <c r="B49" s="51"/>
      <c r="C49" s="52"/>
      <c r="D49" s="52"/>
      <c r="E49" s="52"/>
      <c r="F49" s="52"/>
      <c r="G49" s="53"/>
      <c r="H49" s="83" t="s">
        <v>89</v>
      </c>
      <c r="I49" s="84"/>
      <c r="J49" s="84"/>
      <c r="K49" s="84"/>
      <c r="L49" s="84"/>
      <c r="M49" s="53"/>
      <c r="N49" s="53"/>
      <c r="O49" s="53"/>
      <c r="P49" s="53"/>
      <c r="Q49" s="54"/>
      <c r="R49" s="54"/>
      <c r="S49" s="54"/>
      <c r="T49" s="55"/>
      <c r="U49" s="49"/>
    </row>
    <row r="50" spans="1:21" s="2" customFormat="1" ht="63" customHeight="1" x14ac:dyDescent="0.25">
      <c r="A50" s="73" t="s">
        <v>94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ht="27.6" hidden="1" x14ac:dyDescent="0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1"/>
      <c r="U51" s="1"/>
    </row>
    <row r="52" spans="1:21" ht="26.25" hidden="1" customHeight="1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ht="14.45" hidden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21" ht="14.45" hidden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21" ht="14.45" hidden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21" ht="14.45" hidden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1" ht="14.45" hidden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</sheetData>
  <mergeCells count="28">
    <mergeCell ref="P2:T2"/>
    <mergeCell ref="H49:L49"/>
    <mergeCell ref="G7:I7"/>
    <mergeCell ref="H8:I8"/>
    <mergeCell ref="G8:G9"/>
    <mergeCell ref="D8:D9"/>
    <mergeCell ref="C7:C9"/>
    <mergeCell ref="A7:A10"/>
    <mergeCell ref="A12:B12"/>
    <mergeCell ref="E8:F8"/>
    <mergeCell ref="B7:B10"/>
    <mergeCell ref="D7:F7"/>
    <mergeCell ref="A52:U52"/>
    <mergeCell ref="O1:S1"/>
    <mergeCell ref="O3:S3"/>
    <mergeCell ref="A6:S6"/>
    <mergeCell ref="Q7:S7"/>
    <mergeCell ref="O8:P8"/>
    <mergeCell ref="R8:S8"/>
    <mergeCell ref="N8:N9"/>
    <mergeCell ref="Q8:Q9"/>
    <mergeCell ref="K8:M8"/>
    <mergeCell ref="N7:P7"/>
    <mergeCell ref="J7:M7"/>
    <mergeCell ref="L1:M1"/>
    <mergeCell ref="A50:U50"/>
    <mergeCell ref="L3:M3"/>
    <mergeCell ref="H5:M5"/>
  </mergeCells>
  <pageMargins left="0.59055118110236227" right="0.59055118110236227" top="1.1811023622047245" bottom="0.39370078740157483" header="0.31496062992125984" footer="0.31496062992125984"/>
  <pageSetup paperSize="9" scale="65" firstPageNumber="12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2" customFormat="1" ht="28.9" customHeight="1" x14ac:dyDescent="0.25">
      <c r="A18" s="13" t="s">
        <v>25</v>
      </c>
      <c r="B18" s="21" t="s">
        <v>17</v>
      </c>
      <c r="C18" s="17">
        <v>3330</v>
      </c>
      <c r="D18" s="18">
        <v>42720</v>
      </c>
      <c r="E18" s="15" t="s">
        <v>20</v>
      </c>
      <c r="F18" s="15" t="s">
        <v>34</v>
      </c>
      <c r="G18" s="22">
        <v>51</v>
      </c>
      <c r="H18" s="22">
        <v>51</v>
      </c>
      <c r="I18" s="11">
        <v>800.13</v>
      </c>
      <c r="J18" s="10">
        <v>18</v>
      </c>
      <c r="K18" s="10">
        <v>12</v>
      </c>
      <c r="L18" s="10">
        <v>6</v>
      </c>
      <c r="M18" s="23">
        <v>646.55999999999995</v>
      </c>
      <c r="N18" s="11">
        <v>425.56</v>
      </c>
      <c r="O18" s="11">
        <v>221</v>
      </c>
      <c r="P18" s="12">
        <f>M18*1.2*36000</f>
        <v>27931392</v>
      </c>
      <c r="Q18" s="19">
        <f>M18*32698</f>
        <v>21141218.879999999</v>
      </c>
      <c r="R18" s="12">
        <f>M18*32698*0.9706662571804</f>
        <v>20521067.802481208</v>
      </c>
      <c r="S18" s="20">
        <f>M18*32698*0.0293337428196*0.5</f>
        <v>310075.53875939595</v>
      </c>
      <c r="T18" s="19">
        <f>M18*32698*0.0293337428196*0.5</f>
        <v>310075.53875939595</v>
      </c>
      <c r="U18" s="19">
        <f>(P18-Q18)*0.5</f>
        <v>3395086.5600000005</v>
      </c>
      <c r="V18" s="19">
        <f>(P18-Q18)*0.5</f>
        <v>3395086.5600000005</v>
      </c>
      <c r="W18" s="12">
        <v>0</v>
      </c>
      <c r="X18" s="4"/>
    </row>
    <row r="21" spans="1:24" s="2" customFormat="1" ht="28.9" customHeight="1" x14ac:dyDescent="0.25">
      <c r="A21" s="13" t="s">
        <v>24</v>
      </c>
      <c r="B21" s="21" t="s">
        <v>30</v>
      </c>
      <c r="C21" s="17">
        <v>3330</v>
      </c>
      <c r="D21" s="18">
        <v>42720</v>
      </c>
      <c r="E21" s="15" t="s">
        <v>13</v>
      </c>
      <c r="F21" s="15" t="s">
        <v>19</v>
      </c>
      <c r="G21" s="22">
        <v>28</v>
      </c>
      <c r="H21" s="22">
        <v>28</v>
      </c>
      <c r="I21" s="11">
        <v>522.62</v>
      </c>
      <c r="J21" s="10">
        <v>14</v>
      </c>
      <c r="K21" s="10">
        <v>13</v>
      </c>
      <c r="L21" s="10">
        <v>1</v>
      </c>
      <c r="M21" s="23">
        <v>522.62</v>
      </c>
      <c r="N21" s="11">
        <v>476.85</v>
      </c>
      <c r="O21" s="11">
        <v>45.77</v>
      </c>
      <c r="P21" s="12">
        <f>M21*1.2*36000</f>
        <v>22577184</v>
      </c>
      <c r="Q21" s="19">
        <f>M21*32698</f>
        <v>17088628.760000002</v>
      </c>
      <c r="R21" s="12">
        <f>M21*32698*0.96147931541903</f>
        <v>16430363.08161475</v>
      </c>
      <c r="S21" s="20">
        <f>M21*32698*0.038520684581*0.5</f>
        <v>329132.83919288259</v>
      </c>
      <c r="T21" s="19">
        <f>M21*32698*0.038520684581*0.5</f>
        <v>329132.83919288259</v>
      </c>
      <c r="U21" s="19">
        <f>(P21-Q21)*0.5</f>
        <v>2744277.6199999992</v>
      </c>
      <c r="V21" s="19">
        <f>(P21-Q21)*0.5</f>
        <v>2744277.6199999992</v>
      </c>
      <c r="W21" s="12">
        <v>0</v>
      </c>
      <c r="X21" s="4"/>
    </row>
    <row r="24" spans="1:24" s="2" customFormat="1" ht="28.9" customHeight="1" x14ac:dyDescent="0.25">
      <c r="A24" s="13" t="s">
        <v>23</v>
      </c>
      <c r="B24" s="21" t="s">
        <v>18</v>
      </c>
      <c r="C24" s="17">
        <v>3330</v>
      </c>
      <c r="D24" s="18">
        <v>42720</v>
      </c>
      <c r="E24" s="15" t="s">
        <v>8</v>
      </c>
      <c r="F24" s="15" t="s">
        <v>13</v>
      </c>
      <c r="G24" s="22">
        <v>19</v>
      </c>
      <c r="H24" s="22">
        <v>19</v>
      </c>
      <c r="I24" s="11">
        <v>474.13</v>
      </c>
      <c r="J24" s="10">
        <v>10</v>
      </c>
      <c r="K24" s="10">
        <v>10</v>
      </c>
      <c r="L24" s="10">
        <v>0</v>
      </c>
      <c r="M24" s="23">
        <v>474.13</v>
      </c>
      <c r="N24" s="11">
        <v>474.18</v>
      </c>
      <c r="O24" s="11">
        <v>0</v>
      </c>
      <c r="P24" s="12">
        <f>M24*1.2*36000</f>
        <v>20482416</v>
      </c>
      <c r="Q24" s="19">
        <f>M24*32698</f>
        <v>15503102.74</v>
      </c>
      <c r="R24" s="12">
        <f>M24*32698*0.963877934403891</f>
        <v>14943098.645882504</v>
      </c>
      <c r="S24" s="20">
        <f>M24*32698*0.036122065596109*0.5</f>
        <v>280002.04705874855</v>
      </c>
      <c r="T24" s="19">
        <f>M24*32698*0.036122065596109*0.5</f>
        <v>280002.04705874855</v>
      </c>
      <c r="U24" s="19">
        <f>(P24-Q24)*0.5</f>
        <v>2489656.63</v>
      </c>
      <c r="V24" s="19">
        <f>(P24-Q24)*0.5</f>
        <v>2489656.63</v>
      </c>
      <c r="W24" s="12">
        <v>0</v>
      </c>
      <c r="X24" s="4"/>
    </row>
    <row r="29" spans="1:24" s="2" customFormat="1" ht="31.15" customHeight="1" x14ac:dyDescent="0.3">
      <c r="A29" s="87"/>
      <c r="B29" s="88"/>
      <c r="C29" s="5"/>
      <c r="D29" s="5"/>
      <c r="E29" s="5"/>
      <c r="F29" s="5"/>
      <c r="G29" s="6"/>
      <c r="H29" s="6"/>
      <c r="I29" s="7"/>
      <c r="J29" s="6"/>
      <c r="K29" s="6"/>
      <c r="L29" s="6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1"/>
    </row>
    <row r="30" spans="1:24" s="2" customFormat="1" ht="28.9" customHeight="1" x14ac:dyDescent="0.3">
      <c r="A30" s="9"/>
      <c r="B30" s="21"/>
      <c r="C30" s="16"/>
      <c r="D30" s="14"/>
      <c r="E30" s="15"/>
      <c r="F30" s="15"/>
      <c r="G30" s="22"/>
      <c r="H30" s="22"/>
      <c r="I30" s="11"/>
      <c r="J30" s="10"/>
      <c r="K30" s="10"/>
      <c r="L30" s="10"/>
      <c r="M30" s="23"/>
      <c r="N30" s="11"/>
      <c r="O30" s="11"/>
      <c r="P30" s="12"/>
      <c r="Q30" s="19"/>
      <c r="R30" s="12"/>
      <c r="S30" s="20"/>
      <c r="T30" s="19"/>
      <c r="U30" s="19"/>
      <c r="V30" s="19"/>
      <c r="W30" s="12"/>
      <c r="X30" s="1"/>
    </row>
    <row r="31" spans="1:24" s="2" customFormat="1" ht="28.9" customHeight="1" x14ac:dyDescent="0.3">
      <c r="A31" s="9"/>
      <c r="B31" s="21"/>
      <c r="C31" s="16"/>
      <c r="D31" s="14"/>
      <c r="E31" s="15"/>
      <c r="F31" s="15"/>
      <c r="G31" s="22"/>
      <c r="H31" s="22"/>
      <c r="I31" s="11"/>
      <c r="J31" s="10"/>
      <c r="K31" s="10"/>
      <c r="L31" s="10"/>
      <c r="M31" s="23"/>
      <c r="N31" s="11"/>
      <c r="O31" s="11"/>
      <c r="P31" s="12"/>
      <c r="Q31" s="19"/>
      <c r="R31" s="12"/>
      <c r="S31" s="20"/>
      <c r="T31" s="19"/>
      <c r="U31" s="19"/>
      <c r="V31" s="19"/>
      <c r="W31" s="12"/>
      <c r="X31" s="1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Ненашева Александра Андреевна</cp:lastModifiedBy>
  <cp:lastPrinted>2024-01-23T10:56:51Z</cp:lastPrinted>
  <dcterms:created xsi:type="dcterms:W3CDTF">2017-07-19T08:16:29Z</dcterms:created>
  <dcterms:modified xsi:type="dcterms:W3CDTF">2024-01-23T10:57:58Z</dcterms:modified>
</cp:coreProperties>
</file>